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Wortmann\Desktop\Ergebniserfassung Excel\"/>
    </mc:Choice>
  </mc:AlternateContent>
  <xr:revisionPtr revIDLastSave="0" documentId="8_{3F82AD12-385D-4F3B-84C6-F7422C6DBF2D}" xr6:coauthVersionLast="36" xr6:coauthVersionMax="36" xr10:uidLastSave="{00000000-0000-0000-0000-000000000000}"/>
  <bookViews>
    <workbookView xWindow="0" yWindow="0" windowWidth="19008" windowHeight="9060" tabRatio="838"/>
  </bookViews>
  <sheets>
    <sheet name="3er-Gr 1GwS" sheetId="4" r:id="rId1"/>
    <sheet name="4er-Gr 1GwS" sheetId="5" r:id="rId2"/>
    <sheet name="5er-Gr 1GwS" sheetId="6" r:id="rId3"/>
    <sheet name="6er-Gr 1GwS" sheetId="7" r:id="rId4"/>
    <sheet name="7er-Gr 1GwS" sheetId="8" r:id="rId5"/>
    <sheet name="8er-Gr 1GwS" sheetId="9" r:id="rId6"/>
    <sheet name="10er_Gr 1GwS" sheetId="13" r:id="rId7"/>
    <sheet name="12er-Gr 1GwS" sheetId="10" r:id="rId8"/>
    <sheet name="16er-Gr 1GwS" sheetId="11" r:id="rId9"/>
  </sheets>
  <externalReferences>
    <externalReference r:id="rId10"/>
    <externalReference r:id="rId11"/>
  </externalReferences>
  <definedNames>
    <definedName name="Daten" localSheetId="6">[2]Eingabe!$A$4:$E$30</definedName>
    <definedName name="Daten" localSheetId="7">[2]Eingabe!$A$4:$E$30</definedName>
    <definedName name="Daten" localSheetId="8">[2]Eingabe!$A$4:$E$30</definedName>
    <definedName name="Daten" localSheetId="4">[2]Eingabe!$A$4:$E$30</definedName>
    <definedName name="Daten" localSheetId="5">[2]Eingabe!$A$4:$E$30</definedName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</definedNames>
  <calcPr calcId="191029"/>
</workbook>
</file>

<file path=xl/calcChain.xml><?xml version="1.0" encoding="utf-8"?>
<calcChain xmlns="http://schemas.openxmlformats.org/spreadsheetml/2006/main">
  <c r="K6" i="13" l="1"/>
  <c r="N6" i="13"/>
  <c r="Q6" i="13"/>
  <c r="T6" i="13"/>
  <c r="W6" i="13"/>
  <c r="Z6" i="13"/>
  <c r="AC6" i="13"/>
  <c r="AF6" i="13"/>
  <c r="AI6" i="13"/>
  <c r="AL6" i="13"/>
  <c r="AX8" i="13"/>
  <c r="BA8" i="13"/>
  <c r="BD8" i="13"/>
  <c r="BG8" i="13"/>
  <c r="BJ8" i="13"/>
  <c r="D9" i="13"/>
  <c r="J9" i="13"/>
  <c r="N9" i="13"/>
  <c r="P9" i="13"/>
  <c r="Q9" i="13"/>
  <c r="S9" i="13"/>
  <c r="T9" i="13"/>
  <c r="V9" i="13"/>
  <c r="W9" i="13"/>
  <c r="Y9" i="13"/>
  <c r="Z9" i="13"/>
  <c r="AB9" i="13"/>
  <c r="AC9" i="13"/>
  <c r="AE9" i="13"/>
  <c r="AF9" i="13"/>
  <c r="AH9" i="13"/>
  <c r="AI9" i="13"/>
  <c r="AK9" i="13"/>
  <c r="AL9" i="13"/>
  <c r="AN9" i="13"/>
  <c r="AO9" i="13"/>
  <c r="AQ9" i="13"/>
  <c r="AX9" i="13"/>
  <c r="BA9" i="13"/>
  <c r="BD9" i="13"/>
  <c r="BG9" i="13"/>
  <c r="BJ9" i="13"/>
  <c r="D10" i="13"/>
  <c r="J10" i="13"/>
  <c r="K10" i="13"/>
  <c r="AO10" i="13" s="1"/>
  <c r="M10" i="13"/>
  <c r="Q10" i="13"/>
  <c r="S10" i="13"/>
  <c r="T10" i="13"/>
  <c r="V10" i="13"/>
  <c r="W10" i="13"/>
  <c r="Y10" i="13"/>
  <c r="Z10" i="13"/>
  <c r="AB10" i="13"/>
  <c r="AC10" i="13"/>
  <c r="AE10" i="13"/>
  <c r="AF10" i="13"/>
  <c r="AH10" i="13"/>
  <c r="AI10" i="13"/>
  <c r="AK10" i="13"/>
  <c r="AL10" i="13"/>
  <c r="AS10" i="13"/>
  <c r="AN10" i="13"/>
  <c r="D11" i="13"/>
  <c r="J11" i="13"/>
  <c r="K11" i="13"/>
  <c r="M11" i="13"/>
  <c r="N11" i="13"/>
  <c r="P11" i="13"/>
  <c r="T11" i="13"/>
  <c r="V11" i="13"/>
  <c r="W11" i="13"/>
  <c r="Y11" i="13"/>
  <c r="AU11" i="13" s="1"/>
  <c r="Z11" i="13"/>
  <c r="AB11" i="13"/>
  <c r="AC11" i="13"/>
  <c r="AE11" i="13"/>
  <c r="AF11" i="13"/>
  <c r="AH11" i="13"/>
  <c r="AI11" i="13"/>
  <c r="AO11" i="13" s="1"/>
  <c r="AK11" i="13"/>
  <c r="AL11" i="13"/>
  <c r="AN11" i="13"/>
  <c r="AQ11" i="13"/>
  <c r="AR11" i="13"/>
  <c r="E11" i="13"/>
  <c r="AX11" i="13"/>
  <c r="BA11" i="13"/>
  <c r="BD11" i="13"/>
  <c r="BG11" i="13"/>
  <c r="BJ11" i="13"/>
  <c r="D12" i="13"/>
  <c r="J12" i="13"/>
  <c r="K12" i="13"/>
  <c r="M12" i="13"/>
  <c r="N12" i="13"/>
  <c r="P12" i="13"/>
  <c r="Q12" i="13"/>
  <c r="S12" i="13"/>
  <c r="W12" i="13"/>
  <c r="Y12" i="13"/>
  <c r="Z12" i="13"/>
  <c r="AB12" i="13"/>
  <c r="AC12" i="13"/>
  <c r="AE12" i="13"/>
  <c r="AF12" i="13"/>
  <c r="AH12" i="13"/>
  <c r="AI12" i="13"/>
  <c r="AK12" i="13"/>
  <c r="AL12" i="13"/>
  <c r="AN12" i="13"/>
  <c r="AX12" i="13"/>
  <c r="BA12" i="13"/>
  <c r="BD12" i="13"/>
  <c r="BG12" i="13"/>
  <c r="BJ12" i="13"/>
  <c r="D13" i="13"/>
  <c r="J13" i="13"/>
  <c r="K13" i="13"/>
  <c r="AS13" i="13" s="1"/>
  <c r="M13" i="13"/>
  <c r="N13" i="13"/>
  <c r="P13" i="13"/>
  <c r="Q13" i="13"/>
  <c r="S13" i="13"/>
  <c r="T13" i="13"/>
  <c r="V13" i="13"/>
  <c r="Z13" i="13"/>
  <c r="AB13" i="13"/>
  <c r="AC13" i="13"/>
  <c r="AE13" i="13"/>
  <c r="AF13" i="13"/>
  <c r="AH13" i="13"/>
  <c r="AI13" i="13"/>
  <c r="AK13" i="13"/>
  <c r="AL13" i="13"/>
  <c r="AN13" i="13"/>
  <c r="D14" i="13"/>
  <c r="J14" i="13"/>
  <c r="K14" i="13"/>
  <c r="AS14" i="13"/>
  <c r="M14" i="13"/>
  <c r="N14" i="13"/>
  <c r="P14" i="13"/>
  <c r="Q14" i="13"/>
  <c r="S14" i="13"/>
  <c r="T14" i="13"/>
  <c r="AR14" i="13" s="1"/>
  <c r="E14" i="13" s="1"/>
  <c r="V14" i="13"/>
  <c r="W14" i="13"/>
  <c r="Y14" i="13"/>
  <c r="AC14" i="13"/>
  <c r="AE14" i="13"/>
  <c r="AF14" i="13"/>
  <c r="AH14" i="13"/>
  <c r="AI14" i="13"/>
  <c r="AK14" i="13"/>
  <c r="AL14" i="13"/>
  <c r="AN14" i="13"/>
  <c r="AO14" i="13"/>
  <c r="AX14" i="13"/>
  <c r="BA14" i="13"/>
  <c r="BD14" i="13"/>
  <c r="BG14" i="13"/>
  <c r="BJ14" i="13"/>
  <c r="D15" i="13"/>
  <c r="J15" i="13"/>
  <c r="K15" i="13"/>
  <c r="AO15" i="13" s="1"/>
  <c r="M15" i="13"/>
  <c r="N15" i="13"/>
  <c r="P15" i="13"/>
  <c r="Q15" i="13"/>
  <c r="S15" i="13"/>
  <c r="T15" i="13"/>
  <c r="V15" i="13"/>
  <c r="W15" i="13"/>
  <c r="Y15" i="13"/>
  <c r="Z15" i="13"/>
  <c r="AB15" i="13"/>
  <c r="AF15" i="13"/>
  <c r="AH15" i="13"/>
  <c r="AI15" i="13"/>
  <c r="AK15" i="13"/>
  <c r="AL15" i="13"/>
  <c r="AN15" i="13"/>
  <c r="AX15" i="13"/>
  <c r="BA15" i="13"/>
  <c r="BD15" i="13"/>
  <c r="BG15" i="13"/>
  <c r="BJ15" i="13"/>
  <c r="D16" i="13"/>
  <c r="J16" i="13"/>
  <c r="K16" i="13"/>
  <c r="M16" i="13"/>
  <c r="N16" i="13"/>
  <c r="AO16" i="13" s="1"/>
  <c r="P16" i="13"/>
  <c r="Q16" i="13"/>
  <c r="S16" i="13"/>
  <c r="T16" i="13"/>
  <c r="V16" i="13"/>
  <c r="W16" i="13"/>
  <c r="Y16" i="13"/>
  <c r="Z16" i="13"/>
  <c r="AB16" i="13"/>
  <c r="AC16" i="13"/>
  <c r="AE16" i="13"/>
  <c r="AI16" i="13"/>
  <c r="AK16" i="13"/>
  <c r="AL16" i="13"/>
  <c r="AN16" i="13"/>
  <c r="AR16" i="13"/>
  <c r="E16" i="13"/>
  <c r="D17" i="13"/>
  <c r="J17" i="13"/>
  <c r="K17" i="13"/>
  <c r="M17" i="13"/>
  <c r="N17" i="13"/>
  <c r="P17" i="13"/>
  <c r="Q17" i="13"/>
  <c r="S17" i="13"/>
  <c r="T17" i="13"/>
  <c r="V17" i="13"/>
  <c r="W17" i="13"/>
  <c r="Y17" i="13"/>
  <c r="Z17" i="13"/>
  <c r="AB17" i="13"/>
  <c r="AC17" i="13"/>
  <c r="AE17" i="13"/>
  <c r="AF17" i="13"/>
  <c r="AH17" i="13"/>
  <c r="AL17" i="13"/>
  <c r="AN17" i="13"/>
  <c r="AX17" i="13"/>
  <c r="BA17" i="13"/>
  <c r="BD17" i="13"/>
  <c r="BG17" i="13"/>
  <c r="BJ17" i="13"/>
  <c r="D18" i="13"/>
  <c r="J18" i="13"/>
  <c r="K18" i="13"/>
  <c r="M18" i="13"/>
  <c r="AU18" i="13" s="1"/>
  <c r="N18" i="13"/>
  <c r="P18" i="13"/>
  <c r="Q18" i="13"/>
  <c r="S18" i="13"/>
  <c r="T18" i="13"/>
  <c r="V18" i="13"/>
  <c r="W18" i="13"/>
  <c r="Y18" i="13"/>
  <c r="Z18" i="13"/>
  <c r="AB18" i="13"/>
  <c r="AC18" i="13"/>
  <c r="AE18" i="13"/>
  <c r="AF18" i="13"/>
  <c r="AH18" i="13"/>
  <c r="AI18" i="13"/>
  <c r="AK18" i="13"/>
  <c r="AX18" i="13"/>
  <c r="BA18" i="13"/>
  <c r="BD18" i="13"/>
  <c r="BG18" i="13"/>
  <c r="BJ18" i="13"/>
  <c r="AX20" i="13"/>
  <c r="BA20" i="13"/>
  <c r="BD20" i="13"/>
  <c r="BG20" i="13"/>
  <c r="BJ20" i="13"/>
  <c r="AX21" i="13"/>
  <c r="BA21" i="13"/>
  <c r="BD21" i="13"/>
  <c r="BG21" i="13"/>
  <c r="BJ21" i="13"/>
  <c r="AX24" i="13"/>
  <c r="BA24" i="13"/>
  <c r="BD24" i="13"/>
  <c r="BG24" i="13"/>
  <c r="AX25" i="13"/>
  <c r="BA25" i="13"/>
  <c r="BD25" i="13"/>
  <c r="BG25" i="13"/>
  <c r="AX27" i="13"/>
  <c r="BA27" i="13"/>
  <c r="BD27" i="13"/>
  <c r="BG27" i="13"/>
  <c r="AX28" i="13"/>
  <c r="BA28" i="13"/>
  <c r="BD28" i="13"/>
  <c r="BG28" i="13"/>
  <c r="AX30" i="13"/>
  <c r="BA30" i="13"/>
  <c r="BD30" i="13"/>
  <c r="BG30" i="13"/>
  <c r="AX31" i="13"/>
  <c r="BA31" i="13"/>
  <c r="BD31" i="13"/>
  <c r="BG31" i="13"/>
  <c r="AX33" i="13"/>
  <c r="BA33" i="13"/>
  <c r="BD33" i="13"/>
  <c r="BG33" i="13"/>
  <c r="AX34" i="13"/>
  <c r="BA34" i="13"/>
  <c r="BD34" i="13"/>
  <c r="BG34" i="13"/>
  <c r="AX36" i="13"/>
  <c r="BA36" i="13"/>
  <c r="BD36" i="13"/>
  <c r="BG36" i="13"/>
  <c r="AX37" i="13"/>
  <c r="BA37" i="13"/>
  <c r="BD37" i="13"/>
  <c r="BG37" i="13"/>
  <c r="K6" i="10"/>
  <c r="N6" i="10"/>
  <c r="Q6" i="10"/>
  <c r="T6" i="10"/>
  <c r="W6" i="10"/>
  <c r="Z6" i="10"/>
  <c r="AC6" i="10"/>
  <c r="AF6" i="10"/>
  <c r="AI6" i="10"/>
  <c r="AL6" i="10"/>
  <c r="AO6" i="10"/>
  <c r="AR6" i="10"/>
  <c r="BD8" i="10"/>
  <c r="BG8" i="10"/>
  <c r="BJ8" i="10"/>
  <c r="BM8" i="10"/>
  <c r="BP8" i="10"/>
  <c r="BS8" i="10"/>
  <c r="D9" i="10"/>
  <c r="J9" i="10"/>
  <c r="N9" i="10"/>
  <c r="P9" i="10"/>
  <c r="Q9" i="10"/>
  <c r="S9" i="10"/>
  <c r="T9" i="10"/>
  <c r="V9" i="10"/>
  <c r="AW9" i="10" s="1"/>
  <c r="W9" i="10"/>
  <c r="Y9" i="10"/>
  <c r="Z9" i="10"/>
  <c r="AB9" i="10"/>
  <c r="AC9" i="10"/>
  <c r="AE9" i="10"/>
  <c r="AF9" i="10"/>
  <c r="AH9" i="10"/>
  <c r="AI9" i="10"/>
  <c r="AK9" i="10"/>
  <c r="AL9" i="10"/>
  <c r="AN9" i="10"/>
  <c r="AO9" i="10"/>
  <c r="AQ9" i="10"/>
  <c r="AR9" i="10"/>
  <c r="AT9" i="10"/>
  <c r="BD9" i="10"/>
  <c r="BG9" i="10"/>
  <c r="BJ9" i="10"/>
  <c r="BM9" i="10"/>
  <c r="BP9" i="10"/>
  <c r="BS9" i="10"/>
  <c r="D10" i="10"/>
  <c r="J10" i="10"/>
  <c r="K10" i="10"/>
  <c r="M10" i="10"/>
  <c r="BA10" i="10" s="1"/>
  <c r="Q10" i="10"/>
  <c r="S10" i="10"/>
  <c r="T10" i="10"/>
  <c r="V10" i="10"/>
  <c r="W10" i="10"/>
  <c r="Y10" i="10"/>
  <c r="Z10" i="10"/>
  <c r="AB10" i="10"/>
  <c r="AC10" i="10"/>
  <c r="AE10" i="10"/>
  <c r="AF10" i="10"/>
  <c r="AH10" i="10"/>
  <c r="AI10" i="10"/>
  <c r="AK10" i="10"/>
  <c r="AL10" i="10"/>
  <c r="AX10" i="10" s="1"/>
  <c r="E10" i="10" s="1"/>
  <c r="AN10" i="10"/>
  <c r="AO10" i="10"/>
  <c r="AQ10" i="10"/>
  <c r="AR10" i="10"/>
  <c r="AT10" i="10"/>
  <c r="AU10" i="10"/>
  <c r="AW10" i="10"/>
  <c r="D11" i="10"/>
  <c r="J11" i="10"/>
  <c r="K11" i="10"/>
  <c r="M11" i="10"/>
  <c r="N11" i="10"/>
  <c r="P11" i="10"/>
  <c r="T11" i="10"/>
  <c r="V11" i="10"/>
  <c r="W11" i="10"/>
  <c r="Y11" i="10"/>
  <c r="Z11" i="10"/>
  <c r="AB11" i="10"/>
  <c r="AC11" i="10"/>
  <c r="AE11" i="10"/>
  <c r="AF11" i="10"/>
  <c r="AH11" i="10"/>
  <c r="AI11" i="10"/>
  <c r="AK11" i="10"/>
  <c r="AL11" i="10"/>
  <c r="AN11" i="10"/>
  <c r="AO11" i="10"/>
  <c r="AQ11" i="10"/>
  <c r="AR11" i="10"/>
  <c r="AT11" i="10"/>
  <c r="AW11" i="10"/>
  <c r="BD11" i="10"/>
  <c r="BG11" i="10"/>
  <c r="BJ11" i="10"/>
  <c r="BM11" i="10"/>
  <c r="BP11" i="10"/>
  <c r="BS11" i="10"/>
  <c r="D12" i="10"/>
  <c r="J12" i="10"/>
  <c r="K12" i="10"/>
  <c r="AU12" i="10" s="1"/>
  <c r="M12" i="10"/>
  <c r="N12" i="10"/>
  <c r="P12" i="10"/>
  <c r="Q12" i="10"/>
  <c r="S12" i="10"/>
  <c r="W12" i="10"/>
  <c r="Y12" i="10"/>
  <c r="Z12" i="10"/>
  <c r="AB12" i="10"/>
  <c r="AC12" i="10"/>
  <c r="AE12" i="10"/>
  <c r="AF12" i="10"/>
  <c r="AH12" i="10"/>
  <c r="AI12" i="10"/>
  <c r="AK12" i="10"/>
  <c r="AL12" i="10"/>
  <c r="AN12" i="10"/>
  <c r="AO12" i="10"/>
  <c r="AQ12" i="10"/>
  <c r="AR12" i="10"/>
  <c r="AT12" i="10"/>
  <c r="AX12" i="10"/>
  <c r="E12" i="10"/>
  <c r="BD12" i="10"/>
  <c r="BG12" i="10"/>
  <c r="BJ12" i="10"/>
  <c r="BM12" i="10"/>
  <c r="BP12" i="10"/>
  <c r="BS12" i="10"/>
  <c r="D13" i="10"/>
  <c r="J13" i="10"/>
  <c r="K13" i="10"/>
  <c r="M13" i="10"/>
  <c r="N13" i="10"/>
  <c r="AU13" i="10" s="1"/>
  <c r="P13" i="10"/>
  <c r="Q13" i="10"/>
  <c r="S13" i="10"/>
  <c r="T13" i="10"/>
  <c r="V13" i="10"/>
  <c r="Z13" i="10"/>
  <c r="AB13" i="10"/>
  <c r="AC13" i="10"/>
  <c r="AE13" i="10"/>
  <c r="AF13" i="10"/>
  <c r="AH13" i="10"/>
  <c r="AI13" i="10"/>
  <c r="AK13" i="10"/>
  <c r="AL13" i="10"/>
  <c r="AN13" i="10"/>
  <c r="AO13" i="10"/>
  <c r="AQ13" i="10"/>
  <c r="AR13" i="10"/>
  <c r="AT13" i="10"/>
  <c r="D14" i="10"/>
  <c r="J14" i="10"/>
  <c r="K14" i="10"/>
  <c r="M14" i="10"/>
  <c r="N14" i="10"/>
  <c r="P14" i="10"/>
  <c r="AW14" i="10" s="1"/>
  <c r="Q14" i="10"/>
  <c r="S14" i="10"/>
  <c r="T14" i="10"/>
  <c r="V14" i="10"/>
  <c r="W14" i="10"/>
  <c r="Y14" i="10"/>
  <c r="AC14" i="10"/>
  <c r="AE14" i="10"/>
  <c r="AF14" i="10"/>
  <c r="AH14" i="10"/>
  <c r="AI14" i="10"/>
  <c r="AK14" i="10"/>
  <c r="AL14" i="10"/>
  <c r="AN14" i="10"/>
  <c r="AO14" i="10"/>
  <c r="AQ14" i="10"/>
  <c r="AR14" i="10"/>
  <c r="AT14" i="10"/>
  <c r="AU14" i="10"/>
  <c r="BD14" i="10"/>
  <c r="BG14" i="10"/>
  <c r="BJ14" i="10"/>
  <c r="BM14" i="10"/>
  <c r="BP14" i="10"/>
  <c r="BS14" i="10"/>
  <c r="D15" i="10"/>
  <c r="J15" i="10"/>
  <c r="K15" i="10"/>
  <c r="M15" i="10"/>
  <c r="N15" i="10"/>
  <c r="P15" i="10"/>
  <c r="Q15" i="10"/>
  <c r="S15" i="10"/>
  <c r="T15" i="10"/>
  <c r="V15" i="10"/>
  <c r="W15" i="10"/>
  <c r="Y15" i="10"/>
  <c r="Z15" i="10"/>
  <c r="AB15" i="10"/>
  <c r="AF15" i="10"/>
  <c r="AH15" i="10"/>
  <c r="AI15" i="10"/>
  <c r="AK15" i="10"/>
  <c r="AL15" i="10"/>
  <c r="AN15" i="10"/>
  <c r="AO15" i="10"/>
  <c r="AQ15" i="10"/>
  <c r="AR15" i="10"/>
  <c r="AT15" i="10"/>
  <c r="AW15" i="10"/>
  <c r="BD15" i="10"/>
  <c r="BG15" i="10"/>
  <c r="BJ15" i="10"/>
  <c r="BM15" i="10"/>
  <c r="BP15" i="10"/>
  <c r="BS15" i="10"/>
  <c r="D16" i="10"/>
  <c r="J16" i="10"/>
  <c r="K16" i="10"/>
  <c r="AX16" i="10" s="1"/>
  <c r="E16" i="10" s="1"/>
  <c r="M16" i="10"/>
  <c r="N16" i="10"/>
  <c r="AU16" i="10" s="1"/>
  <c r="P16" i="10"/>
  <c r="Q16" i="10"/>
  <c r="S16" i="10"/>
  <c r="T16" i="10"/>
  <c r="V16" i="10"/>
  <c r="W16" i="10"/>
  <c r="Y16" i="10"/>
  <c r="Z16" i="10"/>
  <c r="AB16" i="10"/>
  <c r="AC16" i="10"/>
  <c r="AE16" i="10"/>
  <c r="AI16" i="10"/>
  <c r="AK16" i="10"/>
  <c r="AL16" i="10"/>
  <c r="AN16" i="10"/>
  <c r="AO16" i="10"/>
  <c r="AQ16" i="10"/>
  <c r="AR16" i="10"/>
  <c r="AT16" i="10"/>
  <c r="D17" i="10"/>
  <c r="J17" i="10"/>
  <c r="K17" i="10"/>
  <c r="AU17" i="10" s="1"/>
  <c r="M17" i="10"/>
  <c r="N17" i="10"/>
  <c r="P17" i="10"/>
  <c r="Q17" i="10"/>
  <c r="S17" i="10"/>
  <c r="T17" i="10"/>
  <c r="V17" i="10"/>
  <c r="W17" i="10"/>
  <c r="Y17" i="10"/>
  <c r="Z17" i="10"/>
  <c r="AB17" i="10"/>
  <c r="AC17" i="10"/>
  <c r="AE17" i="10"/>
  <c r="AF17" i="10"/>
  <c r="AH17" i="10"/>
  <c r="AL17" i="10"/>
  <c r="AN17" i="10"/>
  <c r="AO17" i="10"/>
  <c r="AQ17" i="10"/>
  <c r="AR17" i="10"/>
  <c r="AT17" i="10"/>
  <c r="BD17" i="10"/>
  <c r="BG17" i="10"/>
  <c r="BJ17" i="10"/>
  <c r="BM17" i="10"/>
  <c r="BP17" i="10"/>
  <c r="BS17" i="10"/>
  <c r="D18" i="10"/>
  <c r="J18" i="10"/>
  <c r="K18" i="10"/>
  <c r="M18" i="10"/>
  <c r="N18" i="10"/>
  <c r="AU18" i="10" s="1"/>
  <c r="P18" i="10"/>
  <c r="Q18" i="10"/>
  <c r="S18" i="10"/>
  <c r="T18" i="10"/>
  <c r="V18" i="10"/>
  <c r="W18" i="10"/>
  <c r="Y18" i="10"/>
  <c r="Z18" i="10"/>
  <c r="AB18" i="10"/>
  <c r="AC18" i="10"/>
  <c r="AE18" i="10"/>
  <c r="AF18" i="10"/>
  <c r="AH18" i="10"/>
  <c r="AI18" i="10"/>
  <c r="AK18" i="10"/>
  <c r="AO18" i="10"/>
  <c r="AQ18" i="10"/>
  <c r="AR18" i="10"/>
  <c r="AT18" i="10"/>
  <c r="AX18" i="10"/>
  <c r="E18" i="10"/>
  <c r="BD18" i="10"/>
  <c r="BG18" i="10"/>
  <c r="BJ18" i="10"/>
  <c r="BM18" i="10"/>
  <c r="BP18" i="10"/>
  <c r="BS18" i="10"/>
  <c r="D19" i="10"/>
  <c r="J19" i="10"/>
  <c r="K19" i="10"/>
  <c r="M19" i="10"/>
  <c r="N19" i="10"/>
  <c r="P19" i="10"/>
  <c r="Q19" i="10"/>
  <c r="S19" i="10"/>
  <c r="T19" i="10"/>
  <c r="AU19" i="10" s="1"/>
  <c r="V19" i="10"/>
  <c r="BA19" i="10" s="1"/>
  <c r="W19" i="10"/>
  <c r="Y19" i="10"/>
  <c r="Z19" i="10"/>
  <c r="AB19" i="10"/>
  <c r="AC19" i="10"/>
  <c r="AE19" i="10"/>
  <c r="AF19" i="10"/>
  <c r="AH19" i="10"/>
  <c r="AI19" i="10"/>
  <c r="AK19" i="10"/>
  <c r="AL19" i="10"/>
  <c r="AN19" i="10"/>
  <c r="AR19" i="10"/>
  <c r="AT19" i="10"/>
  <c r="AX19" i="10"/>
  <c r="E19" i="10"/>
  <c r="D20" i="10"/>
  <c r="J20" i="10"/>
  <c r="K20" i="10"/>
  <c r="AX20" i="10" s="1"/>
  <c r="E20" i="10" s="1"/>
  <c r="M20" i="10"/>
  <c r="N20" i="10"/>
  <c r="P20" i="10"/>
  <c r="Q20" i="10"/>
  <c r="S20" i="10"/>
  <c r="T20" i="10"/>
  <c r="V20" i="10"/>
  <c r="W20" i="10"/>
  <c r="Y20" i="10"/>
  <c r="Z20" i="10"/>
  <c r="AB20" i="10"/>
  <c r="AC20" i="10"/>
  <c r="AE20" i="10"/>
  <c r="AF20" i="10"/>
  <c r="AH20" i="10"/>
  <c r="AI20" i="10"/>
  <c r="AK20" i="10"/>
  <c r="AL20" i="10"/>
  <c r="AN20" i="10"/>
  <c r="AO20" i="10"/>
  <c r="AQ20" i="10"/>
  <c r="AU20" i="10"/>
  <c r="AW20" i="10"/>
  <c r="BD20" i="10"/>
  <c r="BG20" i="10"/>
  <c r="BJ20" i="10"/>
  <c r="BM20" i="10"/>
  <c r="BP20" i="10"/>
  <c r="BS20" i="10"/>
  <c r="BD21" i="10"/>
  <c r="BG21" i="10"/>
  <c r="BJ21" i="10"/>
  <c r="BM21" i="10"/>
  <c r="BP21" i="10"/>
  <c r="BS21" i="10"/>
  <c r="BD23" i="10"/>
  <c r="BG23" i="10"/>
  <c r="BJ23" i="10"/>
  <c r="BM23" i="10"/>
  <c r="BP23" i="10"/>
  <c r="BS23" i="10"/>
  <c r="BD24" i="10"/>
  <c r="BG24" i="10"/>
  <c r="BJ24" i="10"/>
  <c r="BM24" i="10"/>
  <c r="BP24" i="10"/>
  <c r="BS24" i="10"/>
  <c r="BD27" i="10"/>
  <c r="BG27" i="10"/>
  <c r="BJ27" i="10"/>
  <c r="BM27" i="10"/>
  <c r="BP27" i="10"/>
  <c r="BD28" i="10"/>
  <c r="BG28" i="10"/>
  <c r="BJ28" i="10"/>
  <c r="BM28" i="10"/>
  <c r="BP28" i="10"/>
  <c r="BD30" i="10"/>
  <c r="BG30" i="10"/>
  <c r="BJ30" i="10"/>
  <c r="BM30" i="10"/>
  <c r="BP30" i="10"/>
  <c r="BD31" i="10"/>
  <c r="BG31" i="10"/>
  <c r="BJ31" i="10"/>
  <c r="BM31" i="10"/>
  <c r="BP31" i="10"/>
  <c r="BD33" i="10"/>
  <c r="BG33" i="10"/>
  <c r="BJ33" i="10"/>
  <c r="BM33" i="10"/>
  <c r="BP33" i="10"/>
  <c r="BD34" i="10"/>
  <c r="BG34" i="10"/>
  <c r="BJ34" i="10"/>
  <c r="BM34" i="10"/>
  <c r="BP34" i="10"/>
  <c r="BD36" i="10"/>
  <c r="BG36" i="10"/>
  <c r="BJ36" i="10"/>
  <c r="BM36" i="10"/>
  <c r="BP36" i="10"/>
  <c r="BD37" i="10"/>
  <c r="BG37" i="10"/>
  <c r="BJ37" i="10"/>
  <c r="BM37" i="10"/>
  <c r="BP37" i="10"/>
  <c r="BD39" i="10"/>
  <c r="BG39" i="10"/>
  <c r="BJ39" i="10"/>
  <c r="BM39" i="10"/>
  <c r="BP39" i="10"/>
  <c r="BD40" i="10"/>
  <c r="BG40" i="10"/>
  <c r="BJ40" i="10"/>
  <c r="BM40" i="10"/>
  <c r="BP40" i="10"/>
  <c r="BD42" i="10"/>
  <c r="BG42" i="10"/>
  <c r="BJ42" i="10"/>
  <c r="BM42" i="10"/>
  <c r="BP42" i="10"/>
  <c r="BD43" i="10"/>
  <c r="BG43" i="10"/>
  <c r="BJ43" i="10"/>
  <c r="BM43" i="10"/>
  <c r="BP43" i="10"/>
  <c r="K6" i="11"/>
  <c r="N6" i="11"/>
  <c r="Q6" i="11"/>
  <c r="T6" i="11"/>
  <c r="W6" i="11"/>
  <c r="Z6" i="11"/>
  <c r="AC6" i="11"/>
  <c r="AF6" i="11"/>
  <c r="AI6" i="11"/>
  <c r="AL6" i="11"/>
  <c r="AO6" i="11"/>
  <c r="AR6" i="11"/>
  <c r="AU6" i="11"/>
  <c r="AX6" i="11"/>
  <c r="BA6" i="11"/>
  <c r="BD6" i="11"/>
  <c r="BP8" i="11"/>
  <c r="BS8" i="11"/>
  <c r="BV8" i="11"/>
  <c r="BY8" i="11"/>
  <c r="CB8" i="11"/>
  <c r="CE8" i="11"/>
  <c r="CH8" i="11"/>
  <c r="CK8" i="11"/>
  <c r="D9" i="11"/>
  <c r="J9" i="11"/>
  <c r="N9" i="11"/>
  <c r="P9" i="11"/>
  <c r="Q9" i="11"/>
  <c r="S9" i="11"/>
  <c r="BI9" i="11" s="1"/>
  <c r="T9" i="11"/>
  <c r="V9" i="11"/>
  <c r="W9" i="11"/>
  <c r="Y9" i="11"/>
  <c r="Z9" i="11"/>
  <c r="AB9" i="11"/>
  <c r="AC9" i="11"/>
  <c r="AE9" i="11"/>
  <c r="AF9" i="11"/>
  <c r="AH9" i="11"/>
  <c r="AI9" i="11"/>
  <c r="AK9" i="11"/>
  <c r="AL9" i="11"/>
  <c r="AN9" i="11"/>
  <c r="AO9" i="11"/>
  <c r="AQ9" i="11"/>
  <c r="AR9" i="11"/>
  <c r="AT9" i="11"/>
  <c r="AU9" i="11"/>
  <c r="AW9" i="11"/>
  <c r="AX9" i="11"/>
  <c r="AZ9" i="11"/>
  <c r="BA9" i="11"/>
  <c r="BC9" i="11"/>
  <c r="BD9" i="11"/>
  <c r="BF9" i="11"/>
  <c r="BG9" i="11"/>
  <c r="BP9" i="11"/>
  <c r="BS9" i="11"/>
  <c r="BV9" i="11"/>
  <c r="BY9" i="11"/>
  <c r="CB9" i="11"/>
  <c r="CE9" i="11"/>
  <c r="CH9" i="11"/>
  <c r="CK9" i="11"/>
  <c r="D10" i="11"/>
  <c r="J10" i="11"/>
  <c r="K10" i="11"/>
  <c r="BG10" i="11" s="1"/>
  <c r="M10" i="11"/>
  <c r="BM10" i="11" s="1"/>
  <c r="Q10" i="11"/>
  <c r="S10" i="11"/>
  <c r="T10" i="11"/>
  <c r="V10" i="11"/>
  <c r="W10" i="11"/>
  <c r="Y10" i="11"/>
  <c r="Z10" i="11"/>
  <c r="AB10" i="11"/>
  <c r="AC10" i="11"/>
  <c r="AE10" i="11"/>
  <c r="AF10" i="11"/>
  <c r="AH10" i="11"/>
  <c r="AI10" i="11"/>
  <c r="AK10" i="11"/>
  <c r="AL10" i="11"/>
  <c r="AN10" i="11"/>
  <c r="AO10" i="11"/>
  <c r="AQ10" i="11"/>
  <c r="AR10" i="11"/>
  <c r="AT10" i="11"/>
  <c r="AU10" i="11"/>
  <c r="AW10" i="11"/>
  <c r="AX10" i="11"/>
  <c r="AZ10" i="11"/>
  <c r="BA10" i="11"/>
  <c r="BC10" i="11"/>
  <c r="BD10" i="11"/>
  <c r="BF10" i="11"/>
  <c r="BI10" i="11"/>
  <c r="BJ10" i="11"/>
  <c r="E10" i="11" s="1"/>
  <c r="D11" i="11"/>
  <c r="J11" i="11"/>
  <c r="K11" i="11"/>
  <c r="M11" i="11"/>
  <c r="N11" i="11"/>
  <c r="P11" i="11"/>
  <c r="T11" i="11"/>
  <c r="V11" i="11"/>
  <c r="W11" i="11"/>
  <c r="Y11" i="11"/>
  <c r="Z11" i="11"/>
  <c r="AB11" i="11"/>
  <c r="AC11" i="11"/>
  <c r="AE11" i="11"/>
  <c r="AF11" i="11"/>
  <c r="AH11" i="11"/>
  <c r="AI11" i="11"/>
  <c r="AK11" i="11"/>
  <c r="AL11" i="11"/>
  <c r="AN11" i="11"/>
  <c r="AO11" i="11"/>
  <c r="AQ11" i="11"/>
  <c r="AR11" i="11"/>
  <c r="AT11" i="11"/>
  <c r="AU11" i="11"/>
  <c r="AW11" i="11"/>
  <c r="AX11" i="11"/>
  <c r="AZ11" i="11"/>
  <c r="BA11" i="11"/>
  <c r="BC11" i="11"/>
  <c r="BD11" i="11"/>
  <c r="BF11" i="11"/>
  <c r="BI11" i="11"/>
  <c r="BP11" i="11"/>
  <c r="BS11" i="11"/>
  <c r="BV11" i="11"/>
  <c r="BY11" i="11"/>
  <c r="CB11" i="11"/>
  <c r="CE11" i="11"/>
  <c r="CH11" i="11"/>
  <c r="CK11" i="11"/>
  <c r="D12" i="11"/>
  <c r="J12" i="11"/>
  <c r="K12" i="11"/>
  <c r="M12" i="11"/>
  <c r="N12" i="11"/>
  <c r="P12" i="11"/>
  <c r="BM12" i="11" s="1"/>
  <c r="Q12" i="11"/>
  <c r="S12" i="11"/>
  <c r="W12" i="11"/>
  <c r="Y12" i="11"/>
  <c r="Z12" i="11"/>
  <c r="AB12" i="11"/>
  <c r="AC12" i="11"/>
  <c r="AE12" i="11"/>
  <c r="AF12" i="11"/>
  <c r="AH12" i="11"/>
  <c r="AI12" i="11"/>
  <c r="AK12" i="11"/>
  <c r="AL12" i="11"/>
  <c r="AN12" i="11"/>
  <c r="AO12" i="11"/>
  <c r="AQ12" i="11"/>
  <c r="AR12" i="11"/>
  <c r="AT12" i="11"/>
  <c r="AU12" i="11"/>
  <c r="AW12" i="11"/>
  <c r="AX12" i="11"/>
  <c r="AZ12" i="11"/>
  <c r="BA12" i="11"/>
  <c r="BC12" i="11"/>
  <c r="BD12" i="11"/>
  <c r="BF12" i="11"/>
  <c r="BP12" i="11"/>
  <c r="BS12" i="11"/>
  <c r="BV12" i="11"/>
  <c r="BY12" i="11"/>
  <c r="CB12" i="11"/>
  <c r="CE12" i="11"/>
  <c r="CH12" i="11"/>
  <c r="CK12" i="11"/>
  <c r="D13" i="11"/>
  <c r="J13" i="11"/>
  <c r="K13" i="11"/>
  <c r="M13" i="11"/>
  <c r="N13" i="11"/>
  <c r="P13" i="11"/>
  <c r="Q13" i="11"/>
  <c r="S13" i="11"/>
  <c r="T13" i="11"/>
  <c r="V13" i="11"/>
  <c r="Z13" i="11"/>
  <c r="AB13" i="11"/>
  <c r="AC13" i="11"/>
  <c r="AE13" i="11"/>
  <c r="AF13" i="11"/>
  <c r="AH13" i="11"/>
  <c r="AI13" i="11"/>
  <c r="AK13" i="11"/>
  <c r="AL13" i="11"/>
  <c r="AN13" i="11"/>
  <c r="AO13" i="11"/>
  <c r="AQ13" i="11"/>
  <c r="AR13" i="11"/>
  <c r="AT13" i="11"/>
  <c r="AU13" i="11"/>
  <c r="AW13" i="11"/>
  <c r="AX13" i="11"/>
  <c r="AZ13" i="11"/>
  <c r="BA13" i="11"/>
  <c r="BC13" i="11"/>
  <c r="BD13" i="11"/>
  <c r="BF13" i="11"/>
  <c r="BI13" i="11"/>
  <c r="D14" i="11"/>
  <c r="J14" i="11"/>
  <c r="K14" i="11"/>
  <c r="M14" i="11"/>
  <c r="N14" i="11"/>
  <c r="P14" i="11"/>
  <c r="Q14" i="11"/>
  <c r="S14" i="11"/>
  <c r="BI14" i="11" s="1"/>
  <c r="T14" i="11"/>
  <c r="V14" i="11"/>
  <c r="W14" i="11"/>
  <c r="Y14" i="11"/>
  <c r="AC14" i="11"/>
  <c r="AE14" i="11"/>
  <c r="AF14" i="11"/>
  <c r="AH14" i="11"/>
  <c r="AI14" i="11"/>
  <c r="AK14" i="11"/>
  <c r="AL14" i="11"/>
  <c r="AN14" i="11"/>
  <c r="AO14" i="11"/>
  <c r="AQ14" i="11"/>
  <c r="AR14" i="11"/>
  <c r="AT14" i="11"/>
  <c r="AU14" i="11"/>
  <c r="AW14" i="11"/>
  <c r="AX14" i="11"/>
  <c r="AZ14" i="11"/>
  <c r="BA14" i="11"/>
  <c r="BC14" i="11"/>
  <c r="BD14" i="11"/>
  <c r="BF14" i="11"/>
  <c r="BG14" i="11"/>
  <c r="BP14" i="11"/>
  <c r="BS14" i="11"/>
  <c r="BV14" i="11"/>
  <c r="BY14" i="11"/>
  <c r="CB14" i="11"/>
  <c r="CE14" i="11"/>
  <c r="CH14" i="11"/>
  <c r="CK14" i="11"/>
  <c r="D15" i="11"/>
  <c r="J15" i="11"/>
  <c r="K15" i="11"/>
  <c r="BK15" i="11" s="1"/>
  <c r="M15" i="11"/>
  <c r="BM15" i="11" s="1"/>
  <c r="N15" i="11"/>
  <c r="P15" i="11"/>
  <c r="Q15" i="11"/>
  <c r="S15" i="11"/>
  <c r="T15" i="11"/>
  <c r="V15" i="11"/>
  <c r="W15" i="11"/>
  <c r="Y15" i="11"/>
  <c r="Z15" i="11"/>
  <c r="AB15" i="11"/>
  <c r="AF15" i="11"/>
  <c r="AH15" i="11"/>
  <c r="AI15" i="11"/>
  <c r="AK15" i="11"/>
  <c r="AL15" i="11"/>
  <c r="AN15" i="11"/>
  <c r="AO15" i="11"/>
  <c r="AQ15" i="11"/>
  <c r="AR15" i="11"/>
  <c r="AT15" i="11"/>
  <c r="AU15" i="11"/>
  <c r="AW15" i="11"/>
  <c r="AX15" i="11"/>
  <c r="AZ15" i="11"/>
  <c r="BA15" i="11"/>
  <c r="BC15" i="11"/>
  <c r="BD15" i="11"/>
  <c r="BF15" i="11"/>
  <c r="BJ15" i="11"/>
  <c r="E15" i="11"/>
  <c r="BP15" i="11"/>
  <c r="BS15" i="11"/>
  <c r="BV15" i="11"/>
  <c r="BY15" i="11"/>
  <c r="CB15" i="11"/>
  <c r="CE15" i="11"/>
  <c r="CH15" i="11"/>
  <c r="CK15" i="11"/>
  <c r="D16" i="11"/>
  <c r="J16" i="11"/>
  <c r="K16" i="11"/>
  <c r="M16" i="11"/>
  <c r="N16" i="11"/>
  <c r="P16" i="11"/>
  <c r="Q16" i="11"/>
  <c r="S16" i="11"/>
  <c r="T16" i="11"/>
  <c r="V16" i="11"/>
  <c r="W16" i="11"/>
  <c r="Y16" i="11"/>
  <c r="Z16" i="11"/>
  <c r="AB16" i="11"/>
  <c r="AC16" i="11"/>
  <c r="AE16" i="11"/>
  <c r="AI16" i="11"/>
  <c r="AK16" i="11"/>
  <c r="AL16" i="11"/>
  <c r="AN16" i="11"/>
  <c r="AO16" i="11"/>
  <c r="AQ16" i="11"/>
  <c r="AR16" i="11"/>
  <c r="AT16" i="11"/>
  <c r="AU16" i="11"/>
  <c r="AW16" i="11"/>
  <c r="AX16" i="11"/>
  <c r="AZ16" i="11"/>
  <c r="BA16" i="11"/>
  <c r="BC16" i="11"/>
  <c r="BD16" i="11"/>
  <c r="BF16" i="11"/>
  <c r="BJ16" i="11"/>
  <c r="E16" i="11"/>
  <c r="D17" i="11"/>
  <c r="J17" i="11"/>
  <c r="K17" i="11"/>
  <c r="M17" i="11"/>
  <c r="N17" i="11"/>
  <c r="P17" i="11"/>
  <c r="Q17" i="11"/>
  <c r="BJ17" i="11" s="1"/>
  <c r="E17" i="11" s="1"/>
  <c r="S17" i="11"/>
  <c r="T17" i="11"/>
  <c r="V17" i="11"/>
  <c r="BM17" i="11" s="1"/>
  <c r="W17" i="11"/>
  <c r="Y17" i="11"/>
  <c r="Z17" i="11"/>
  <c r="AB17" i="11"/>
  <c r="AC17" i="11"/>
  <c r="AE17" i="11"/>
  <c r="AF17" i="11"/>
  <c r="AH17" i="11"/>
  <c r="AL17" i="11"/>
  <c r="AN17" i="11"/>
  <c r="AO17" i="11"/>
  <c r="AQ17" i="11"/>
  <c r="AR17" i="11"/>
  <c r="AT17" i="11"/>
  <c r="AU17" i="11"/>
  <c r="AW17" i="11"/>
  <c r="AX17" i="11"/>
  <c r="AZ17" i="11"/>
  <c r="BA17" i="11"/>
  <c r="BC17" i="11"/>
  <c r="BD17" i="11"/>
  <c r="BF17" i="11"/>
  <c r="BG17" i="11"/>
  <c r="BI17" i="11"/>
  <c r="BP17" i="11"/>
  <c r="BS17" i="11"/>
  <c r="BV17" i="11"/>
  <c r="BY17" i="11"/>
  <c r="CB17" i="11"/>
  <c r="CE17" i="11"/>
  <c r="CH17" i="11"/>
  <c r="CK17" i="11"/>
  <c r="D18" i="11"/>
  <c r="J18" i="11"/>
  <c r="K18" i="11"/>
  <c r="M18" i="11"/>
  <c r="N18" i="11"/>
  <c r="P18" i="11"/>
  <c r="Q18" i="11"/>
  <c r="S18" i="11"/>
  <c r="T18" i="11"/>
  <c r="BJ18" i="11" s="1"/>
  <c r="E18" i="11" s="1"/>
  <c r="V18" i="11"/>
  <c r="W18" i="11"/>
  <c r="Y18" i="11"/>
  <c r="Z18" i="11"/>
  <c r="AB18" i="11"/>
  <c r="AC18" i="11"/>
  <c r="AE18" i="11"/>
  <c r="AF18" i="11"/>
  <c r="AH18" i="11"/>
  <c r="AI18" i="11"/>
  <c r="AK18" i="11"/>
  <c r="AO18" i="11"/>
  <c r="AQ18" i="11"/>
  <c r="AR18" i="11"/>
  <c r="AT18" i="11"/>
  <c r="AU18" i="11"/>
  <c r="AW18" i="11"/>
  <c r="AX18" i="11"/>
  <c r="AZ18" i="11"/>
  <c r="BA18" i="11"/>
  <c r="BC18" i="11"/>
  <c r="BD18" i="11"/>
  <c r="BF18" i="11"/>
  <c r="BG18" i="11"/>
  <c r="BI18" i="11"/>
  <c r="BP18" i="11"/>
  <c r="BS18" i="11"/>
  <c r="BV18" i="11"/>
  <c r="BY18" i="11"/>
  <c r="CB18" i="11"/>
  <c r="CE18" i="11"/>
  <c r="CH18" i="11"/>
  <c r="CK18" i="11"/>
  <c r="D19" i="11"/>
  <c r="J19" i="11"/>
  <c r="K19" i="11"/>
  <c r="M19" i="11"/>
  <c r="BM19" i="11" s="1"/>
  <c r="N19" i="11"/>
  <c r="P19" i="11"/>
  <c r="Q19" i="11"/>
  <c r="S19" i="11"/>
  <c r="T19" i="11"/>
  <c r="V19" i="11"/>
  <c r="W19" i="11"/>
  <c r="Y19" i="11"/>
  <c r="Z19" i="11"/>
  <c r="AB19" i="11"/>
  <c r="AC19" i="11"/>
  <c r="AE19" i="11"/>
  <c r="AF19" i="11"/>
  <c r="AH19" i="11"/>
  <c r="AI19" i="11"/>
  <c r="AK19" i="11"/>
  <c r="AL19" i="11"/>
  <c r="AN19" i="11"/>
  <c r="AR19" i="11"/>
  <c r="AT19" i="11"/>
  <c r="AU19" i="11"/>
  <c r="AW19" i="11"/>
  <c r="AX19" i="11"/>
  <c r="AZ19" i="11"/>
  <c r="BA19" i="11"/>
  <c r="BC19" i="11"/>
  <c r="BD19" i="11"/>
  <c r="BF19" i="11"/>
  <c r="BJ19" i="11"/>
  <c r="E19" i="11"/>
  <c r="D20" i="11"/>
  <c r="J20" i="11"/>
  <c r="K20" i="11"/>
  <c r="BG20" i="11" s="1"/>
  <c r="BK20" i="11"/>
  <c r="M20" i="11"/>
  <c r="N20" i="11"/>
  <c r="P20" i="11"/>
  <c r="Q20" i="11"/>
  <c r="BJ20" i="11" s="1"/>
  <c r="E20" i="11" s="1"/>
  <c r="S20" i="11"/>
  <c r="T20" i="11"/>
  <c r="V20" i="11"/>
  <c r="W20" i="11"/>
  <c r="Y20" i="11"/>
  <c r="Z20" i="11"/>
  <c r="AB20" i="11"/>
  <c r="AC20" i="11"/>
  <c r="AE20" i="11"/>
  <c r="AF20" i="11"/>
  <c r="AH20" i="11"/>
  <c r="AI20" i="11"/>
  <c r="AK20" i="11"/>
  <c r="AL20" i="11"/>
  <c r="AN20" i="11"/>
  <c r="AO20" i="11"/>
  <c r="AQ20" i="11"/>
  <c r="AU20" i="11"/>
  <c r="AW20" i="11"/>
  <c r="AX20" i="11"/>
  <c r="AZ20" i="11"/>
  <c r="BA20" i="11"/>
  <c r="BC20" i="11"/>
  <c r="BD20" i="11"/>
  <c r="BF20" i="11"/>
  <c r="BP20" i="11"/>
  <c r="BS20" i="11"/>
  <c r="BV20" i="11"/>
  <c r="BY20" i="11"/>
  <c r="CB20" i="11"/>
  <c r="CE20" i="11"/>
  <c r="CH20" i="11"/>
  <c r="CK20" i="11"/>
  <c r="D21" i="11"/>
  <c r="J21" i="11"/>
  <c r="K21" i="11"/>
  <c r="M21" i="11"/>
  <c r="N21" i="11"/>
  <c r="P21" i="11"/>
  <c r="Q21" i="11"/>
  <c r="S21" i="11"/>
  <c r="T21" i="11"/>
  <c r="BJ21" i="11" s="1"/>
  <c r="E21" i="11" s="1"/>
  <c r="V21" i="11"/>
  <c r="BM21" i="11" s="1"/>
  <c r="W21" i="11"/>
  <c r="Y21" i="11"/>
  <c r="Z21" i="11"/>
  <c r="AB21" i="11"/>
  <c r="AC21" i="11"/>
  <c r="AE21" i="11"/>
  <c r="AF21" i="11"/>
  <c r="AH21" i="11"/>
  <c r="AI21" i="11"/>
  <c r="AK21" i="11"/>
  <c r="AL21" i="11"/>
  <c r="AN21" i="11"/>
  <c r="AO21" i="11"/>
  <c r="AQ21" i="11"/>
  <c r="AR21" i="11"/>
  <c r="AT21" i="11"/>
  <c r="AX21" i="11"/>
  <c r="AZ21" i="11"/>
  <c r="BA21" i="11"/>
  <c r="BC21" i="11"/>
  <c r="BD21" i="11"/>
  <c r="BF21" i="11"/>
  <c r="BG21" i="11"/>
  <c r="BI21" i="11"/>
  <c r="BP21" i="11"/>
  <c r="BS21" i="11"/>
  <c r="BV21" i="11"/>
  <c r="BY21" i="11"/>
  <c r="CB21" i="11"/>
  <c r="CE21" i="11"/>
  <c r="CH21" i="11"/>
  <c r="CK21" i="11"/>
  <c r="D22" i="11"/>
  <c r="J22" i="11"/>
  <c r="K22" i="11"/>
  <c r="M22" i="11"/>
  <c r="N22" i="11"/>
  <c r="P22" i="11"/>
  <c r="Q22" i="11"/>
  <c r="BJ22" i="11" s="1"/>
  <c r="E22" i="11" s="1"/>
  <c r="S22" i="11"/>
  <c r="T22" i="11"/>
  <c r="V22" i="11"/>
  <c r="W22" i="11"/>
  <c r="Y22" i="11"/>
  <c r="Z22" i="11"/>
  <c r="AB22" i="11"/>
  <c r="AC22" i="11"/>
  <c r="AE22" i="11"/>
  <c r="AF22" i="11"/>
  <c r="AH22" i="11"/>
  <c r="AI22" i="11"/>
  <c r="AK22" i="11"/>
  <c r="AL22" i="11"/>
  <c r="AN22" i="11"/>
  <c r="AO22" i="11"/>
  <c r="AQ22" i="11"/>
  <c r="AR22" i="11"/>
  <c r="AT22" i="11"/>
  <c r="AU22" i="11"/>
  <c r="AW22" i="11"/>
  <c r="BA22" i="11"/>
  <c r="BC22" i="11"/>
  <c r="BD22" i="11"/>
  <c r="BF22" i="11"/>
  <c r="BG22" i="11"/>
  <c r="BI22" i="11"/>
  <c r="D23" i="11"/>
  <c r="J23" i="11"/>
  <c r="K23" i="11"/>
  <c r="M23" i="11"/>
  <c r="N23" i="11"/>
  <c r="P23" i="11"/>
  <c r="Q23" i="11"/>
  <c r="BJ23" i="11" s="1"/>
  <c r="E23" i="11" s="1"/>
  <c r="S23" i="11"/>
  <c r="T23" i="11"/>
  <c r="V23" i="11"/>
  <c r="W23" i="11"/>
  <c r="Y23" i="11"/>
  <c r="Z23" i="11"/>
  <c r="AB23" i="11"/>
  <c r="AC23" i="11"/>
  <c r="AE23" i="11"/>
  <c r="AF23" i="11"/>
  <c r="AH23" i="11"/>
  <c r="AI23" i="11"/>
  <c r="AK23" i="11"/>
  <c r="AL23" i="11"/>
  <c r="AN23" i="11"/>
  <c r="AO23" i="11"/>
  <c r="AQ23" i="11"/>
  <c r="AR23" i="11"/>
  <c r="AT23" i="11"/>
  <c r="AU23" i="11"/>
  <c r="AW23" i="11"/>
  <c r="AX23" i="11"/>
  <c r="AZ23" i="11"/>
  <c r="BD23" i="11"/>
  <c r="BF23" i="11"/>
  <c r="BP23" i="11"/>
  <c r="BS23" i="11"/>
  <c r="BV23" i="11"/>
  <c r="BY23" i="11"/>
  <c r="CB23" i="11"/>
  <c r="CE23" i="11"/>
  <c r="CH23" i="11"/>
  <c r="CK23" i="11"/>
  <c r="D24" i="11"/>
  <c r="J24" i="11"/>
  <c r="K24" i="11"/>
  <c r="M24" i="11"/>
  <c r="BK24" i="11" s="1"/>
  <c r="N24" i="11"/>
  <c r="P24" i="11"/>
  <c r="Q24" i="11"/>
  <c r="S24" i="11"/>
  <c r="T24" i="11"/>
  <c r="BJ24" i="11" s="1"/>
  <c r="E24" i="11" s="1"/>
  <c r="V24" i="11"/>
  <c r="W24" i="11"/>
  <c r="Y24" i="11"/>
  <c r="Z24" i="11"/>
  <c r="AB24" i="11"/>
  <c r="AC24" i="11"/>
  <c r="AE24" i="11"/>
  <c r="AF24" i="11"/>
  <c r="AH24" i="11"/>
  <c r="AI24" i="11"/>
  <c r="AK24" i="11"/>
  <c r="AL24" i="11"/>
  <c r="AN24" i="11"/>
  <c r="AO24" i="11"/>
  <c r="AQ24" i="11"/>
  <c r="AR24" i="11"/>
  <c r="AT24" i="11"/>
  <c r="AU24" i="11"/>
  <c r="AW24" i="11"/>
  <c r="AX24" i="11"/>
  <c r="AZ24" i="11"/>
  <c r="BA24" i="11"/>
  <c r="BC24" i="11"/>
  <c r="BG24" i="11"/>
  <c r="BI24" i="11"/>
  <c r="BP24" i="11"/>
  <c r="BS24" i="11"/>
  <c r="BV24" i="11"/>
  <c r="BY24" i="11"/>
  <c r="CB24" i="11"/>
  <c r="CE24" i="11"/>
  <c r="CH24" i="11"/>
  <c r="CK24" i="11"/>
  <c r="BP26" i="11"/>
  <c r="BS26" i="11"/>
  <c r="BV26" i="11"/>
  <c r="BY26" i="11"/>
  <c r="CB26" i="11"/>
  <c r="CE26" i="11"/>
  <c r="CH26" i="11"/>
  <c r="CK26" i="11"/>
  <c r="BP27" i="11"/>
  <c r="BS27" i="11"/>
  <c r="BV27" i="11"/>
  <c r="BY27" i="11"/>
  <c r="CB27" i="11"/>
  <c r="CE27" i="11"/>
  <c r="CH27" i="11"/>
  <c r="CK27" i="11"/>
  <c r="BP29" i="11"/>
  <c r="BS29" i="11"/>
  <c r="BV29" i="11"/>
  <c r="BY29" i="11"/>
  <c r="CB29" i="11"/>
  <c r="CE29" i="11"/>
  <c r="CH29" i="11"/>
  <c r="CK29" i="11"/>
  <c r="BP30" i="11"/>
  <c r="BS30" i="11"/>
  <c r="BV30" i="11"/>
  <c r="BY30" i="11"/>
  <c r="CB30" i="11"/>
  <c r="CE30" i="11"/>
  <c r="CH30" i="11"/>
  <c r="CK30" i="11"/>
  <c r="BP33" i="11"/>
  <c r="BS33" i="11"/>
  <c r="BV33" i="11"/>
  <c r="BY33" i="11"/>
  <c r="CB33" i="11"/>
  <c r="CE33" i="11"/>
  <c r="CH33" i="11"/>
  <c r="BP34" i="11"/>
  <c r="BS34" i="11"/>
  <c r="BV34" i="11"/>
  <c r="BY34" i="11"/>
  <c r="CB34" i="11"/>
  <c r="CE34" i="11"/>
  <c r="CH34" i="11"/>
  <c r="BP36" i="11"/>
  <c r="BS36" i="11"/>
  <c r="BV36" i="11"/>
  <c r="BY36" i="11"/>
  <c r="CB36" i="11"/>
  <c r="CE36" i="11"/>
  <c r="CH36" i="11"/>
  <c r="BP37" i="11"/>
  <c r="BS37" i="11"/>
  <c r="BV37" i="11"/>
  <c r="BY37" i="11"/>
  <c r="CB37" i="11"/>
  <c r="CE37" i="11"/>
  <c r="CH37" i="11"/>
  <c r="BP39" i="11"/>
  <c r="BS39" i="11"/>
  <c r="BV39" i="11"/>
  <c r="BY39" i="11"/>
  <c r="CB39" i="11"/>
  <c r="CE39" i="11"/>
  <c r="CH39" i="11"/>
  <c r="BP40" i="11"/>
  <c r="BS40" i="11"/>
  <c r="BV40" i="11"/>
  <c r="BY40" i="11"/>
  <c r="CB40" i="11"/>
  <c r="CE40" i="11"/>
  <c r="CH40" i="11"/>
  <c r="BP42" i="11"/>
  <c r="BS42" i="11"/>
  <c r="BV42" i="11"/>
  <c r="BY42" i="11"/>
  <c r="CB42" i="11"/>
  <c r="CE42" i="11"/>
  <c r="CH42" i="11"/>
  <c r="BP43" i="11"/>
  <c r="BS43" i="11"/>
  <c r="BV43" i="11"/>
  <c r="BY43" i="11"/>
  <c r="CB43" i="11"/>
  <c r="CE43" i="11"/>
  <c r="CH43" i="11"/>
  <c r="BP45" i="11"/>
  <c r="BS45" i="11"/>
  <c r="BV45" i="11"/>
  <c r="BY45" i="11"/>
  <c r="CB45" i="11"/>
  <c r="CE45" i="11"/>
  <c r="CH45" i="11"/>
  <c r="BP46" i="11"/>
  <c r="BS46" i="11"/>
  <c r="BV46" i="11"/>
  <c r="BY46" i="11"/>
  <c r="CB46" i="11"/>
  <c r="CE46" i="11"/>
  <c r="CH46" i="11"/>
  <c r="BP48" i="11"/>
  <c r="BS48" i="11"/>
  <c r="BV48" i="11"/>
  <c r="BY48" i="11"/>
  <c r="CB48" i="11"/>
  <c r="CE48" i="11"/>
  <c r="CH48" i="11"/>
  <c r="BP49" i="11"/>
  <c r="BS49" i="11"/>
  <c r="BV49" i="11"/>
  <c r="BY49" i="11"/>
  <c r="CB49" i="11"/>
  <c r="CE49" i="11"/>
  <c r="CH49" i="11"/>
  <c r="BP51" i="11"/>
  <c r="BS51" i="11"/>
  <c r="BV51" i="11"/>
  <c r="BY51" i="11"/>
  <c r="CB51" i="11"/>
  <c r="CE51" i="11"/>
  <c r="CH51" i="11"/>
  <c r="BP52" i="11"/>
  <c r="BS52" i="11"/>
  <c r="BV52" i="11"/>
  <c r="BY52" i="11"/>
  <c r="CB52" i="11"/>
  <c r="CE52" i="11"/>
  <c r="CH52" i="11"/>
  <c r="BP54" i="11"/>
  <c r="BS54" i="11"/>
  <c r="BV54" i="11"/>
  <c r="BY54" i="11"/>
  <c r="CB54" i="11"/>
  <c r="CE54" i="11"/>
  <c r="CH54" i="11"/>
  <c r="BP55" i="11"/>
  <c r="BS55" i="11"/>
  <c r="BV55" i="11"/>
  <c r="BY55" i="11"/>
  <c r="CB55" i="11"/>
  <c r="CE55" i="11"/>
  <c r="CH55" i="11"/>
  <c r="K6" i="4"/>
  <c r="N6" i="4"/>
  <c r="Q6" i="4"/>
  <c r="AC6" i="4"/>
  <c r="AC7" i="4"/>
  <c r="D9" i="4"/>
  <c r="J9" i="4"/>
  <c r="N9" i="4"/>
  <c r="P9" i="4"/>
  <c r="Q9" i="4"/>
  <c r="S9" i="4"/>
  <c r="V9" i="4"/>
  <c r="W9" i="4"/>
  <c r="E9" i="4" s="1"/>
  <c r="AC9" i="4"/>
  <c r="D10" i="4"/>
  <c r="J10" i="4"/>
  <c r="K10" i="4"/>
  <c r="M10" i="4"/>
  <c r="Q10" i="4"/>
  <c r="S10" i="4"/>
  <c r="V10" i="4"/>
  <c r="W10" i="4"/>
  <c r="E10" i="4" s="1"/>
  <c r="AC10" i="4"/>
  <c r="D11" i="4"/>
  <c r="J11" i="4"/>
  <c r="K11" i="4"/>
  <c r="T11" i="4" s="1"/>
  <c r="M11" i="4"/>
  <c r="N11" i="4"/>
  <c r="P11" i="4"/>
  <c r="W11" i="4"/>
  <c r="E11" i="4"/>
  <c r="AC12" i="4"/>
  <c r="AC13" i="4"/>
  <c r="K6" i="5"/>
  <c r="N6" i="5"/>
  <c r="Q6" i="5"/>
  <c r="T6" i="5"/>
  <c r="AF6" i="5"/>
  <c r="AF7" i="5"/>
  <c r="D9" i="5"/>
  <c r="J9" i="5"/>
  <c r="N9" i="5"/>
  <c r="P9" i="5"/>
  <c r="Q9" i="5"/>
  <c r="S9" i="5"/>
  <c r="Y9" i="5" s="1"/>
  <c r="T9" i="5"/>
  <c r="V9" i="5"/>
  <c r="W9" i="5"/>
  <c r="AF9" i="5"/>
  <c r="D10" i="5"/>
  <c r="J10" i="5"/>
  <c r="K10" i="5"/>
  <c r="M10" i="5"/>
  <c r="Q10" i="5"/>
  <c r="W10" i="5" s="1"/>
  <c r="S10" i="5"/>
  <c r="Y10" i="5" s="1"/>
  <c r="T10" i="5"/>
  <c r="V10" i="5"/>
  <c r="AF10" i="5"/>
  <c r="D11" i="5"/>
  <c r="J11" i="5"/>
  <c r="K11" i="5"/>
  <c r="M11" i="5"/>
  <c r="N11" i="5"/>
  <c r="W11" i="5" s="1"/>
  <c r="P11" i="5"/>
  <c r="Y11" i="5" s="1"/>
  <c r="T11" i="5"/>
  <c r="V11" i="5"/>
  <c r="Z11" i="5"/>
  <c r="E11" i="5"/>
  <c r="D12" i="5"/>
  <c r="J12" i="5"/>
  <c r="K12" i="5"/>
  <c r="M12" i="5"/>
  <c r="N12" i="5"/>
  <c r="P12" i="5"/>
  <c r="Q12" i="5"/>
  <c r="S12" i="5"/>
  <c r="Y12" i="5"/>
  <c r="AF12" i="5"/>
  <c r="AF13" i="5"/>
  <c r="AF15" i="5"/>
  <c r="AF16" i="5"/>
  <c r="AF18" i="5"/>
  <c r="AF19" i="5"/>
  <c r="AF21" i="5"/>
  <c r="AF22" i="5"/>
  <c r="AI5" i="6"/>
  <c r="K6" i="6"/>
  <c r="N6" i="6"/>
  <c r="Q6" i="6"/>
  <c r="T6" i="6"/>
  <c r="W6" i="6"/>
  <c r="AI6" i="6"/>
  <c r="AI8" i="6"/>
  <c r="D9" i="6"/>
  <c r="J9" i="6"/>
  <c r="N9" i="6"/>
  <c r="AC9" i="6" s="1"/>
  <c r="E9" i="6" s="1"/>
  <c r="P9" i="6"/>
  <c r="Q9" i="6"/>
  <c r="S9" i="6"/>
  <c r="AD9" i="6" s="1"/>
  <c r="T9" i="6"/>
  <c r="V9" i="6"/>
  <c r="W9" i="6"/>
  <c r="Y9" i="6"/>
  <c r="Z9" i="6"/>
  <c r="AB9" i="6"/>
  <c r="AI9" i="6"/>
  <c r="D10" i="6"/>
  <c r="J10" i="6"/>
  <c r="K10" i="6"/>
  <c r="M10" i="6"/>
  <c r="Q10" i="6"/>
  <c r="S10" i="6"/>
  <c r="T10" i="6"/>
  <c r="V10" i="6"/>
  <c r="AB10" i="6" s="1"/>
  <c r="W10" i="6"/>
  <c r="Y10" i="6"/>
  <c r="AF10" i="6"/>
  <c r="D11" i="6"/>
  <c r="J11" i="6"/>
  <c r="K11" i="6"/>
  <c r="AC11" i="6" s="1"/>
  <c r="E11" i="6" s="1"/>
  <c r="M11" i="6"/>
  <c r="N11" i="6"/>
  <c r="P11" i="6"/>
  <c r="AF11" i="6" s="1"/>
  <c r="T11" i="6"/>
  <c r="V11" i="6"/>
  <c r="W11" i="6"/>
  <c r="Y11" i="6"/>
  <c r="Z11" i="6"/>
  <c r="AB11" i="6"/>
  <c r="AI11" i="6"/>
  <c r="D12" i="6"/>
  <c r="J12" i="6"/>
  <c r="K12" i="6"/>
  <c r="M12" i="6"/>
  <c r="N12" i="6"/>
  <c r="P12" i="6"/>
  <c r="Q12" i="6"/>
  <c r="Z12" i="6" s="1"/>
  <c r="S12" i="6"/>
  <c r="W12" i="6"/>
  <c r="Y12" i="6"/>
  <c r="AC12" i="6"/>
  <c r="E12" i="6"/>
  <c r="AI12" i="6"/>
  <c r="D13" i="6"/>
  <c r="J13" i="6"/>
  <c r="K13" i="6"/>
  <c r="Z13" i="6" s="1"/>
  <c r="M13" i="6"/>
  <c r="N13" i="6"/>
  <c r="P13" i="6"/>
  <c r="Q13" i="6"/>
  <c r="S13" i="6"/>
  <c r="T13" i="6"/>
  <c r="V13" i="6"/>
  <c r="AI14" i="6"/>
  <c r="AI15" i="6"/>
  <c r="AI17" i="6"/>
  <c r="AI18" i="6"/>
  <c r="AI20" i="6"/>
  <c r="AI21" i="6"/>
  <c r="AI23" i="6"/>
  <c r="AI24" i="6"/>
  <c r="AI26" i="6"/>
  <c r="AI27" i="6"/>
  <c r="AI29" i="6"/>
  <c r="AI30" i="6"/>
  <c r="AI32" i="6"/>
  <c r="AI33" i="6"/>
  <c r="K6" i="7"/>
  <c r="N6" i="7"/>
  <c r="Q6" i="7"/>
  <c r="T6" i="7"/>
  <c r="W6" i="7"/>
  <c r="Z6" i="7"/>
  <c r="AL7" i="7"/>
  <c r="AO7" i="7"/>
  <c r="AL8" i="7"/>
  <c r="AO8" i="7"/>
  <c r="D9" i="7"/>
  <c r="J9" i="7"/>
  <c r="N9" i="7"/>
  <c r="P9" i="7"/>
  <c r="AE9" i="7" s="1"/>
  <c r="Q9" i="7"/>
  <c r="AF9" i="7" s="1"/>
  <c r="E9" i="7" s="1"/>
  <c r="S9" i="7"/>
  <c r="T9" i="7"/>
  <c r="V9" i="7"/>
  <c r="W9" i="7"/>
  <c r="Y9" i="7"/>
  <c r="Z9" i="7"/>
  <c r="AB9" i="7"/>
  <c r="AC9" i="7"/>
  <c r="D10" i="7"/>
  <c r="J10" i="7"/>
  <c r="K10" i="7"/>
  <c r="M10" i="7"/>
  <c r="Q10" i="7"/>
  <c r="AF10" i="7" s="1"/>
  <c r="E10" i="7" s="1"/>
  <c r="S10" i="7"/>
  <c r="T10" i="7"/>
  <c r="V10" i="7"/>
  <c r="AG10" i="7" s="1"/>
  <c r="W10" i="7"/>
  <c r="Y10" i="7"/>
  <c r="Z10" i="7"/>
  <c r="AB10" i="7"/>
  <c r="AC10" i="7"/>
  <c r="AE10" i="7"/>
  <c r="AL10" i="7"/>
  <c r="AO10" i="7"/>
  <c r="D11" i="7"/>
  <c r="J11" i="7"/>
  <c r="K11" i="7"/>
  <c r="M11" i="7"/>
  <c r="AE11" i="7" s="1"/>
  <c r="N11" i="7"/>
  <c r="P11" i="7"/>
  <c r="T11" i="7"/>
  <c r="V11" i="7"/>
  <c r="W11" i="7"/>
  <c r="Y11" i="7"/>
  <c r="Z11" i="7"/>
  <c r="AB11" i="7"/>
  <c r="AC11" i="7"/>
  <c r="AL11" i="7"/>
  <c r="AO11" i="7"/>
  <c r="D12" i="7"/>
  <c r="J12" i="7"/>
  <c r="K12" i="7"/>
  <c r="AC12" i="7" s="1"/>
  <c r="M12" i="7"/>
  <c r="AE12" i="7" s="1"/>
  <c r="N12" i="7"/>
  <c r="AF12" i="7" s="1"/>
  <c r="E12" i="7" s="1"/>
  <c r="P12" i="7"/>
  <c r="Q12" i="7"/>
  <c r="S12" i="7"/>
  <c r="W12" i="7"/>
  <c r="Y12" i="7"/>
  <c r="Z12" i="7"/>
  <c r="AB12" i="7"/>
  <c r="D13" i="7"/>
  <c r="J13" i="7"/>
  <c r="K13" i="7"/>
  <c r="M13" i="7"/>
  <c r="AE13" i="7" s="1"/>
  <c r="N13" i="7"/>
  <c r="P13" i="7"/>
  <c r="Q13" i="7"/>
  <c r="S13" i="7"/>
  <c r="T13" i="7"/>
  <c r="V13" i="7"/>
  <c r="Z13" i="7"/>
  <c r="AB13" i="7"/>
  <c r="AL13" i="7"/>
  <c r="AO13" i="7"/>
  <c r="D14" i="7"/>
  <c r="J14" i="7"/>
  <c r="K14" i="7"/>
  <c r="AC14" i="7" s="1"/>
  <c r="M14" i="7"/>
  <c r="AE14" i="7" s="1"/>
  <c r="N14" i="7"/>
  <c r="AF14" i="7" s="1"/>
  <c r="E14" i="7" s="1"/>
  <c r="P14" i="7"/>
  <c r="Q14" i="7"/>
  <c r="S14" i="7"/>
  <c r="T14" i="7"/>
  <c r="V14" i="7"/>
  <c r="W14" i="7"/>
  <c r="Y14" i="7"/>
  <c r="AL14" i="7"/>
  <c r="AO14" i="7"/>
  <c r="AL16" i="7"/>
  <c r="AO16" i="7"/>
  <c r="AL17" i="7"/>
  <c r="AO17" i="7"/>
  <c r="AL19" i="7"/>
  <c r="AO19" i="7"/>
  <c r="AL20" i="7"/>
  <c r="AO20" i="7"/>
  <c r="AL22" i="7"/>
  <c r="AO22" i="7"/>
  <c r="AL23" i="7"/>
  <c r="AO23" i="7"/>
  <c r="AL25" i="7"/>
  <c r="AO25" i="7"/>
  <c r="AL26" i="7"/>
  <c r="AO26" i="7"/>
  <c r="AL28" i="7"/>
  <c r="AL29" i="7"/>
  <c r="K6" i="8"/>
  <c r="N6" i="8"/>
  <c r="Q6" i="8"/>
  <c r="T6" i="8"/>
  <c r="W6" i="8"/>
  <c r="Z6" i="8"/>
  <c r="AC6" i="8"/>
  <c r="AO8" i="8"/>
  <c r="AR8" i="8"/>
  <c r="AU8" i="8"/>
  <c r="D9" i="8"/>
  <c r="J9" i="8"/>
  <c r="N9" i="8"/>
  <c r="P9" i="8"/>
  <c r="Q9" i="8"/>
  <c r="S9" i="8"/>
  <c r="AH9" i="8" s="1"/>
  <c r="T9" i="8"/>
  <c r="V9" i="8"/>
  <c r="W9" i="8"/>
  <c r="Y9" i="8"/>
  <c r="Z9" i="8"/>
  <c r="AB9" i="8"/>
  <c r="AC9" i="8"/>
  <c r="AE9" i="8"/>
  <c r="AO9" i="8"/>
  <c r="AR9" i="8"/>
  <c r="AU9" i="8"/>
  <c r="D10" i="8"/>
  <c r="J10" i="8"/>
  <c r="K10" i="8"/>
  <c r="M10" i="8"/>
  <c r="Q10" i="8"/>
  <c r="S10" i="8"/>
  <c r="AH10" i="8" s="1"/>
  <c r="T10" i="8"/>
  <c r="V10" i="8"/>
  <c r="W10" i="8"/>
  <c r="Y10" i="8"/>
  <c r="Z10" i="8"/>
  <c r="AB10" i="8"/>
  <c r="AC10" i="8"/>
  <c r="AE10" i="8"/>
  <c r="D11" i="8"/>
  <c r="J11" i="8"/>
  <c r="K11" i="8"/>
  <c r="M11" i="8"/>
  <c r="AJ11" i="8" s="1"/>
  <c r="N11" i="8"/>
  <c r="P11" i="8"/>
  <c r="T11" i="8"/>
  <c r="V11" i="8"/>
  <c r="W11" i="8"/>
  <c r="Y11" i="8"/>
  <c r="Z11" i="8"/>
  <c r="AB11" i="8"/>
  <c r="AC11" i="8"/>
  <c r="AE11" i="8"/>
  <c r="AI11" i="8"/>
  <c r="E11" i="8" s="1"/>
  <c r="AO11" i="8"/>
  <c r="AR11" i="8"/>
  <c r="AU11" i="8"/>
  <c r="D12" i="8"/>
  <c r="J12" i="8"/>
  <c r="K12" i="8"/>
  <c r="M12" i="8"/>
  <c r="AJ12" i="8" s="1"/>
  <c r="N12" i="8"/>
  <c r="P12" i="8"/>
  <c r="Q12" i="8"/>
  <c r="S12" i="8"/>
  <c r="W12" i="8"/>
  <c r="Y12" i="8"/>
  <c r="Z12" i="8"/>
  <c r="AB12" i="8"/>
  <c r="AC12" i="8"/>
  <c r="AE12" i="8"/>
  <c r="AI12" i="8"/>
  <c r="E12" i="8" s="1"/>
  <c r="AO12" i="8"/>
  <c r="AR12" i="8"/>
  <c r="AU12" i="8"/>
  <c r="D13" i="8"/>
  <c r="J13" i="8"/>
  <c r="K13" i="8"/>
  <c r="M13" i="8"/>
  <c r="AJ13" i="8" s="1"/>
  <c r="N13" i="8"/>
  <c r="P13" i="8"/>
  <c r="Q13" i="8"/>
  <c r="S13" i="8"/>
  <c r="T13" i="8"/>
  <c r="V13" i="8"/>
  <c r="Z13" i="8"/>
  <c r="AB13" i="8"/>
  <c r="AC13" i="8"/>
  <c r="AE13" i="8"/>
  <c r="AI13" i="8"/>
  <c r="E13" i="8" s="1"/>
  <c r="D14" i="8"/>
  <c r="J14" i="8"/>
  <c r="K14" i="8"/>
  <c r="M14" i="8"/>
  <c r="N14" i="8"/>
  <c r="P14" i="8"/>
  <c r="AH14" i="8" s="1"/>
  <c r="Q14" i="8"/>
  <c r="S14" i="8"/>
  <c r="T14" i="8"/>
  <c r="V14" i="8"/>
  <c r="W14" i="8"/>
  <c r="Y14" i="8"/>
  <c r="AC14" i="8"/>
  <c r="AE14" i="8"/>
  <c r="AO14" i="8"/>
  <c r="AR14" i="8"/>
  <c r="AU14" i="8"/>
  <c r="D15" i="8"/>
  <c r="J15" i="8"/>
  <c r="K15" i="8"/>
  <c r="M15" i="8"/>
  <c r="N15" i="8"/>
  <c r="P15" i="8"/>
  <c r="AH15" i="8" s="1"/>
  <c r="Q15" i="8"/>
  <c r="AL15" i="8" s="1"/>
  <c r="S15" i="8"/>
  <c r="T15" i="8"/>
  <c r="V15" i="8"/>
  <c r="W15" i="8"/>
  <c r="Y15" i="8"/>
  <c r="Z15" i="8"/>
  <c r="AB15" i="8"/>
  <c r="AO15" i="8"/>
  <c r="AR15" i="8"/>
  <c r="AU15" i="8"/>
  <c r="AO17" i="8"/>
  <c r="AR17" i="8"/>
  <c r="AU17" i="8"/>
  <c r="AO18" i="8"/>
  <c r="AR18" i="8"/>
  <c r="AU18" i="8"/>
  <c r="AO20" i="8"/>
  <c r="AR20" i="8"/>
  <c r="AU20" i="8"/>
  <c r="AO21" i="8"/>
  <c r="AR21" i="8"/>
  <c r="AU21" i="8"/>
  <c r="AO23" i="8"/>
  <c r="AR23" i="8"/>
  <c r="AU23" i="8"/>
  <c r="AO24" i="8"/>
  <c r="AR24" i="8"/>
  <c r="AU24" i="8"/>
  <c r="AO26" i="8"/>
  <c r="AR26" i="8"/>
  <c r="AU26" i="8"/>
  <c r="AO27" i="8"/>
  <c r="AR27" i="8"/>
  <c r="AU27" i="8"/>
  <c r="K6" i="9"/>
  <c r="N6" i="9"/>
  <c r="Q6" i="9"/>
  <c r="T6" i="9"/>
  <c r="W6" i="9"/>
  <c r="Z6" i="9"/>
  <c r="AC6" i="9"/>
  <c r="AF6" i="9"/>
  <c r="AR8" i="9"/>
  <c r="AU8" i="9"/>
  <c r="AX8" i="9"/>
  <c r="BA8" i="9"/>
  <c r="D9" i="9"/>
  <c r="J9" i="9"/>
  <c r="N9" i="9"/>
  <c r="P9" i="9"/>
  <c r="Q9" i="9"/>
  <c r="S9" i="9"/>
  <c r="T9" i="9"/>
  <c r="V9" i="9"/>
  <c r="W9" i="9"/>
  <c r="Y9" i="9"/>
  <c r="Z9" i="9"/>
  <c r="AB9" i="9"/>
  <c r="AC9" i="9"/>
  <c r="AE9" i="9"/>
  <c r="AF9" i="9"/>
  <c r="AH9" i="9"/>
  <c r="AR9" i="9"/>
  <c r="AU9" i="9"/>
  <c r="AX9" i="9"/>
  <c r="BA9" i="9"/>
  <c r="D10" i="9"/>
  <c r="J10" i="9"/>
  <c r="K10" i="9"/>
  <c r="M10" i="9"/>
  <c r="Q10" i="9"/>
  <c r="S10" i="9"/>
  <c r="T10" i="9"/>
  <c r="V10" i="9"/>
  <c r="W10" i="9"/>
  <c r="Y10" i="9"/>
  <c r="Z10" i="9"/>
  <c r="AB10" i="9"/>
  <c r="AC10" i="9"/>
  <c r="AE10" i="9"/>
  <c r="AF10" i="9"/>
  <c r="AI10" i="9"/>
  <c r="AH10" i="9"/>
  <c r="AL10" i="9"/>
  <c r="E10" i="9"/>
  <c r="D11" i="9"/>
  <c r="J11" i="9"/>
  <c r="K11" i="9"/>
  <c r="AL11" i="9" s="1"/>
  <c r="E11" i="9" s="1"/>
  <c r="M11" i="9"/>
  <c r="N11" i="9"/>
  <c r="P11" i="9"/>
  <c r="T11" i="9"/>
  <c r="V11" i="9"/>
  <c r="W11" i="9"/>
  <c r="AI11" i="9" s="1"/>
  <c r="Y11" i="9"/>
  <c r="Z11" i="9"/>
  <c r="AB11" i="9"/>
  <c r="AC11" i="9"/>
  <c r="AE11" i="9"/>
  <c r="AF11" i="9"/>
  <c r="AH11" i="9"/>
  <c r="AR11" i="9"/>
  <c r="AU11" i="9"/>
  <c r="AX11" i="9"/>
  <c r="BA11" i="9"/>
  <c r="D12" i="9"/>
  <c r="J12" i="9"/>
  <c r="K12" i="9"/>
  <c r="M12" i="9"/>
  <c r="AO12" i="9" s="1"/>
  <c r="N12" i="9"/>
  <c r="AL12" i="9" s="1"/>
  <c r="E12" i="9" s="1"/>
  <c r="P12" i="9"/>
  <c r="Q12" i="9"/>
  <c r="S12" i="9"/>
  <c r="W12" i="9"/>
  <c r="Y12" i="9"/>
  <c r="Z12" i="9"/>
  <c r="AB12" i="9"/>
  <c r="AC12" i="9"/>
  <c r="AE12" i="9"/>
  <c r="AF12" i="9"/>
  <c r="AH12" i="9"/>
  <c r="AI12" i="9"/>
  <c r="AR12" i="9"/>
  <c r="AU12" i="9"/>
  <c r="AX12" i="9"/>
  <c r="BA12" i="9"/>
  <c r="D13" i="9"/>
  <c r="J13" i="9"/>
  <c r="K13" i="9"/>
  <c r="AL13" i="9" s="1"/>
  <c r="E13" i="9" s="1"/>
  <c r="M13" i="9"/>
  <c r="N13" i="9"/>
  <c r="P13" i="9"/>
  <c r="Q13" i="9"/>
  <c r="S13" i="9"/>
  <c r="T13" i="9"/>
  <c r="AI13" i="9" s="1"/>
  <c r="V13" i="9"/>
  <c r="Z13" i="9"/>
  <c r="AB13" i="9"/>
  <c r="AC13" i="9"/>
  <c r="AE13" i="9"/>
  <c r="AF13" i="9"/>
  <c r="AH13" i="9"/>
  <c r="D14" i="9"/>
  <c r="J14" i="9"/>
  <c r="K14" i="9"/>
  <c r="M14" i="9"/>
  <c r="AM14" i="9" s="1"/>
  <c r="N14" i="9"/>
  <c r="AL14" i="9" s="1"/>
  <c r="E14" i="9" s="1"/>
  <c r="P14" i="9"/>
  <c r="Q14" i="9"/>
  <c r="S14" i="9"/>
  <c r="T14" i="9"/>
  <c r="AI14" i="9" s="1"/>
  <c r="V14" i="9"/>
  <c r="W14" i="9"/>
  <c r="Y14" i="9"/>
  <c r="AC14" i="9"/>
  <c r="AE14" i="9"/>
  <c r="AF14" i="9"/>
  <c r="AH14" i="9"/>
  <c r="AK14" i="9"/>
  <c r="AR14" i="9"/>
  <c r="AU14" i="9"/>
  <c r="AX14" i="9"/>
  <c r="BA14" i="9"/>
  <c r="D15" i="9"/>
  <c r="J15" i="9"/>
  <c r="K15" i="9"/>
  <c r="AI15" i="9" s="1"/>
  <c r="M15" i="9"/>
  <c r="N15" i="9"/>
  <c r="P15" i="9"/>
  <c r="Q15" i="9"/>
  <c r="S15" i="9"/>
  <c r="T15" i="9"/>
  <c r="V15" i="9"/>
  <c r="AO15" i="9" s="1"/>
  <c r="W15" i="9"/>
  <c r="Y15" i="9"/>
  <c r="Z15" i="9"/>
  <c r="AB15" i="9"/>
  <c r="AF15" i="9"/>
  <c r="AH15" i="9"/>
  <c r="AR15" i="9"/>
  <c r="AU15" i="9"/>
  <c r="AX15" i="9"/>
  <c r="BA15" i="9"/>
  <c r="D16" i="9"/>
  <c r="J16" i="9"/>
  <c r="K16" i="9"/>
  <c r="M16" i="9"/>
  <c r="N16" i="9"/>
  <c r="AL16" i="9" s="1"/>
  <c r="E16" i="9" s="1"/>
  <c r="P16" i="9"/>
  <c r="Q16" i="9"/>
  <c r="S16" i="9"/>
  <c r="T16" i="9"/>
  <c r="V16" i="9"/>
  <c r="W16" i="9"/>
  <c r="Y16" i="9"/>
  <c r="Z16" i="9"/>
  <c r="AB16" i="9"/>
  <c r="AC16" i="9"/>
  <c r="AI16" i="9"/>
  <c r="AE16" i="9"/>
  <c r="AK16" i="9"/>
  <c r="AR17" i="9"/>
  <c r="AU17" i="9"/>
  <c r="AX17" i="9"/>
  <c r="BA17" i="9"/>
  <c r="AR18" i="9"/>
  <c r="AU18" i="9"/>
  <c r="AX18" i="9"/>
  <c r="BA18" i="9"/>
  <c r="AR20" i="9"/>
  <c r="AU20" i="9"/>
  <c r="AX20" i="9"/>
  <c r="BA20" i="9"/>
  <c r="AR21" i="9"/>
  <c r="AU21" i="9"/>
  <c r="AX21" i="9"/>
  <c r="BA21" i="9"/>
  <c r="AR23" i="9"/>
  <c r="AU23" i="9"/>
  <c r="AX23" i="9"/>
  <c r="BA23" i="9"/>
  <c r="AR24" i="9"/>
  <c r="AU24" i="9"/>
  <c r="AX24" i="9"/>
  <c r="BA24" i="9"/>
  <c r="AR26" i="9"/>
  <c r="AU26" i="9"/>
  <c r="AX26" i="9"/>
  <c r="BA26" i="9"/>
  <c r="AR27" i="9"/>
  <c r="AU27" i="9"/>
  <c r="AX27" i="9"/>
  <c r="BA27" i="9"/>
  <c r="AF13" i="6"/>
  <c r="AD10" i="6"/>
  <c r="F10" i="6" s="1"/>
  <c r="AF9" i="6"/>
  <c r="AA9" i="5"/>
  <c r="Z10" i="4"/>
  <c r="X9" i="4"/>
  <c r="BM13" i="11"/>
  <c r="BK12" i="11"/>
  <c r="F12" i="11" s="1"/>
  <c r="BK10" i="11"/>
  <c r="F10" i="11"/>
  <c r="BM9" i="11"/>
  <c r="AY14" i="10"/>
  <c r="BA13" i="10"/>
  <c r="AY12" i="10"/>
  <c r="BA12" i="10"/>
  <c r="F12" i="10" s="1"/>
  <c r="AI13" i="7" l="1"/>
  <c r="AG13" i="7"/>
  <c r="F13" i="7" s="1"/>
  <c r="F10" i="7"/>
  <c r="AB12" i="6"/>
  <c r="AF12" i="6"/>
  <c r="AY20" i="10"/>
  <c r="AR9" i="13"/>
  <c r="E9" i="13" s="1"/>
  <c r="AS9" i="13"/>
  <c r="AU9" i="13"/>
  <c r="AM13" i="9"/>
  <c r="F13" i="9" s="1"/>
  <c r="AO13" i="9"/>
  <c r="AK13" i="9"/>
  <c r="AC13" i="7"/>
  <c r="AK15" i="9"/>
  <c r="AK12" i="9"/>
  <c r="AM12" i="9"/>
  <c r="F12" i="9" s="1"/>
  <c r="BK13" i="11"/>
  <c r="F13" i="11" s="1"/>
  <c r="BG13" i="11"/>
  <c r="BJ13" i="11"/>
  <c r="E13" i="11" s="1"/>
  <c r="F9" i="5"/>
  <c r="AK10" i="9"/>
  <c r="AM10" i="9"/>
  <c r="F10" i="9" s="1"/>
  <c r="AO10" i="9"/>
  <c r="BA11" i="10"/>
  <c r="AY11" i="10"/>
  <c r="F11" i="10" s="1"/>
  <c r="AU11" i="10"/>
  <c r="AX11" i="10"/>
  <c r="E11" i="10" s="1"/>
  <c r="AO12" i="13"/>
  <c r="AU12" i="13"/>
  <c r="AR12" i="13"/>
  <c r="E12" i="13" s="1"/>
  <c r="AS12" i="13"/>
  <c r="F12" i="13" s="1"/>
  <c r="AL9" i="8"/>
  <c r="AI9" i="8"/>
  <c r="E9" i="8" s="1"/>
  <c r="AJ9" i="8"/>
  <c r="AG11" i="7"/>
  <c r="AI11" i="7"/>
  <c r="AB13" i="6"/>
  <c r="AD13" i="6"/>
  <c r="F13" i="6" s="1"/>
  <c r="F9" i="6"/>
  <c r="AM16" i="9"/>
  <c r="AL10" i="8"/>
  <c r="BM22" i="11"/>
  <c r="AM11" i="9"/>
  <c r="F11" i="9" s="1"/>
  <c r="AO11" i="9"/>
  <c r="AK11" i="9"/>
  <c r="AL14" i="8"/>
  <c r="AC12" i="5"/>
  <c r="W12" i="5"/>
  <c r="Z12" i="5"/>
  <c r="E12" i="5" s="1"/>
  <c r="AM9" i="9"/>
  <c r="F9" i="9" s="1"/>
  <c r="AO9" i="9"/>
  <c r="AI9" i="9"/>
  <c r="AL9" i="9"/>
  <c r="E9" i="9" s="1"/>
  <c r="AJ15" i="8"/>
  <c r="F15" i="8" s="1"/>
  <c r="AF15" i="8"/>
  <c r="AI15" i="8"/>
  <c r="E15" i="8" s="1"/>
  <c r="AJ14" i="8"/>
  <c r="AF14" i="8"/>
  <c r="AI14" i="8"/>
  <c r="E14" i="8" s="1"/>
  <c r="AJ10" i="8"/>
  <c r="F10" i="8" s="1"/>
  <c r="AF10" i="8"/>
  <c r="AI10" i="8"/>
  <c r="E10" i="8" s="1"/>
  <c r="AG12" i="7"/>
  <c r="Z9" i="5"/>
  <c r="E9" i="5" s="1"/>
  <c r="AC9" i="5"/>
  <c r="BK22" i="11"/>
  <c r="F22" i="11" s="1"/>
  <c r="BK21" i="11"/>
  <c r="F21" i="11" s="1"/>
  <c r="BI20" i="11"/>
  <c r="BM20" i="11"/>
  <c r="F20" i="11" s="1"/>
  <c r="BM16" i="11"/>
  <c r="BI16" i="11"/>
  <c r="BI15" i="11"/>
  <c r="AX15" i="10"/>
  <c r="E15" i="10" s="1"/>
  <c r="BA15" i="10"/>
  <c r="AY15" i="10"/>
  <c r="F15" i="10" s="1"/>
  <c r="AU15" i="10"/>
  <c r="AS18" i="13"/>
  <c r="F18" i="13" s="1"/>
  <c r="AU16" i="13"/>
  <c r="AU15" i="13"/>
  <c r="AS15" i="13"/>
  <c r="F15" i="13" s="1"/>
  <c r="AQ15" i="13"/>
  <c r="AQ14" i="13"/>
  <c r="AQ13" i="13"/>
  <c r="AQ12" i="13"/>
  <c r="AK9" i="9"/>
  <c r="AF13" i="8"/>
  <c r="AF12" i="8"/>
  <c r="AF11" i="8"/>
  <c r="AF13" i="7"/>
  <c r="E13" i="7" s="1"/>
  <c r="AI10" i="7"/>
  <c r="AI9" i="7"/>
  <c r="AG9" i="7"/>
  <c r="F9" i="7" s="1"/>
  <c r="AA12" i="5"/>
  <c r="F12" i="5" s="1"/>
  <c r="X10" i="4"/>
  <c r="F10" i="4" s="1"/>
  <c r="T10" i="4"/>
  <c r="BI19" i="11"/>
  <c r="BK16" i="11"/>
  <c r="F16" i="11" s="1"/>
  <c r="BG12" i="11"/>
  <c r="BJ12" i="11"/>
  <c r="E12" i="11" s="1"/>
  <c r="AY19" i="10"/>
  <c r="F19" i="10" s="1"/>
  <c r="AQ16" i="13"/>
  <c r="AS16" i="13"/>
  <c r="AS11" i="13"/>
  <c r="F11" i="13" s="1"/>
  <c r="AU10" i="13"/>
  <c r="BM24" i="11"/>
  <c r="F24" i="11" s="1"/>
  <c r="BG23" i="11"/>
  <c r="BM23" i="11"/>
  <c r="BK23" i="11"/>
  <c r="BJ14" i="11"/>
  <c r="E14" i="11" s="1"/>
  <c r="BK14" i="11"/>
  <c r="F14" i="11" s="1"/>
  <c r="BM14" i="11"/>
  <c r="BJ9" i="11"/>
  <c r="E9" i="11" s="1"/>
  <c r="BK9" i="11"/>
  <c r="F9" i="11" s="1"/>
  <c r="AW17" i="10"/>
  <c r="AY16" i="10"/>
  <c r="AW16" i="10"/>
  <c r="BA16" i="10"/>
  <c r="AW12" i="10"/>
  <c r="AY10" i="10"/>
  <c r="F10" i="10" s="1"/>
  <c r="AX9" i="10"/>
  <c r="E9" i="10" s="1"/>
  <c r="BA9" i="10"/>
  <c r="AY9" i="10"/>
  <c r="AU9" i="10"/>
  <c r="AO17" i="13"/>
  <c r="AU17" i="13"/>
  <c r="AR17" i="13"/>
  <c r="E17" i="13" s="1"/>
  <c r="AS17" i="13"/>
  <c r="AU13" i="13"/>
  <c r="F13" i="13" s="1"/>
  <c r="AG14" i="7"/>
  <c r="AD12" i="6"/>
  <c r="F12" i="6" s="1"/>
  <c r="Z11" i="4"/>
  <c r="X11" i="4"/>
  <c r="V11" i="4"/>
  <c r="BI23" i="11"/>
  <c r="BM18" i="11"/>
  <c r="F15" i="11"/>
  <c r="BK11" i="11"/>
  <c r="F11" i="11" s="1"/>
  <c r="BM11" i="11"/>
  <c r="BG11" i="11"/>
  <c r="BA20" i="10"/>
  <c r="BA18" i="10"/>
  <c r="AY18" i="10"/>
  <c r="AW18" i="10"/>
  <c r="BA14" i="10"/>
  <c r="F14" i="10" s="1"/>
  <c r="AX14" i="10"/>
  <c r="E14" i="10" s="1"/>
  <c r="AQ18" i="13"/>
  <c r="AQ17" i="13"/>
  <c r="F10" i="13"/>
  <c r="AA11" i="5"/>
  <c r="AF9" i="8"/>
  <c r="AF11" i="7"/>
  <c r="E11" i="7" s="1"/>
  <c r="AD11" i="6"/>
  <c r="F11" i="6" s="1"/>
  <c r="Z10" i="6"/>
  <c r="AC10" i="6"/>
  <c r="E10" i="6" s="1"/>
  <c r="AC11" i="5"/>
  <c r="AA10" i="5"/>
  <c r="Z10" i="5"/>
  <c r="E10" i="5" s="1"/>
  <c r="AC10" i="5"/>
  <c r="Z9" i="4"/>
  <c r="F9" i="4" s="1"/>
  <c r="T9" i="4"/>
  <c r="BK19" i="11"/>
  <c r="F19" i="11" s="1"/>
  <c r="BK18" i="11"/>
  <c r="F18" i="11" s="1"/>
  <c r="BK17" i="11"/>
  <c r="F17" i="11" s="1"/>
  <c r="BJ11" i="11"/>
  <c r="E11" i="11" s="1"/>
  <c r="AW13" i="10"/>
  <c r="AY13" i="10"/>
  <c r="F13" i="10" s="1"/>
  <c r="AU14" i="13"/>
  <c r="F14" i="13" s="1"/>
  <c r="AM15" i="9"/>
  <c r="F15" i="9" s="1"/>
  <c r="AH13" i="8"/>
  <c r="AL13" i="8"/>
  <c r="F13" i="8" s="1"/>
  <c r="AH12" i="8"/>
  <c r="AL12" i="8"/>
  <c r="F12" i="8" s="1"/>
  <c r="AH11" i="8"/>
  <c r="AL11" i="8"/>
  <c r="F11" i="8" s="1"/>
  <c r="AI14" i="7"/>
  <c r="AI12" i="7"/>
  <c r="AY17" i="10"/>
  <c r="AR18" i="13"/>
  <c r="E18" i="13" s="1"/>
  <c r="AR15" i="13"/>
  <c r="E15" i="13" s="1"/>
  <c r="AR13" i="13"/>
  <c r="E13" i="13" s="1"/>
  <c r="AR10" i="13"/>
  <c r="E10" i="13" s="1"/>
  <c r="AW19" i="10"/>
  <c r="BA17" i="10"/>
  <c r="AQ10" i="13"/>
  <c r="AO16" i="9"/>
  <c r="AL15" i="9"/>
  <c r="E15" i="9" s="1"/>
  <c r="AO14" i="9"/>
  <c r="F14" i="9" s="1"/>
  <c r="AC13" i="6"/>
  <c r="E13" i="6" s="1"/>
  <c r="BG19" i="11"/>
  <c r="BG16" i="11"/>
  <c r="BG15" i="11"/>
  <c r="BI12" i="11"/>
  <c r="AX17" i="10"/>
  <c r="E17" i="10" s="1"/>
  <c r="AX13" i="10"/>
  <c r="E13" i="10" s="1"/>
  <c r="AO18" i="13"/>
  <c r="AO13" i="13"/>
  <c r="F10" i="5" l="1"/>
  <c r="B10" i="5" s="1"/>
  <c r="F17" i="13"/>
  <c r="F16" i="10"/>
  <c r="B13" i="6"/>
  <c r="B12" i="13"/>
  <c r="F11" i="5"/>
  <c r="F11" i="4"/>
  <c r="B11" i="4" s="1"/>
  <c r="F23" i="11"/>
  <c r="B23" i="11" s="1"/>
  <c r="F16" i="13"/>
  <c r="B10" i="7"/>
  <c r="F17" i="10"/>
  <c r="F18" i="10"/>
  <c r="B12" i="6"/>
  <c r="B10" i="4"/>
  <c r="B18" i="13"/>
  <c r="F16" i="9"/>
  <c r="B16" i="9" s="1"/>
  <c r="F11" i="7"/>
  <c r="F9" i="13"/>
  <c r="B9" i="13" s="1"/>
  <c r="B22" i="11"/>
  <c r="B9" i="5"/>
  <c r="B11" i="6"/>
  <c r="F14" i="7"/>
  <c r="B12" i="5"/>
  <c r="F9" i="8"/>
  <c r="B10" i="13"/>
  <c r="B9" i="11"/>
  <c r="B10" i="11"/>
  <c r="B17" i="11"/>
  <c r="F9" i="10"/>
  <c r="B11" i="10" s="1"/>
  <c r="B14" i="11"/>
  <c r="B9" i="7"/>
  <c r="F12" i="7"/>
  <c r="B12" i="7" s="1"/>
  <c r="F14" i="8"/>
  <c r="B14" i="8" s="1"/>
  <c r="B11" i="9"/>
  <c r="B10" i="6"/>
  <c r="B9" i="6"/>
  <c r="F20" i="10"/>
  <c r="C11" i="4" l="1"/>
  <c r="B13" i="10"/>
  <c r="B15" i="13"/>
  <c r="B15" i="9"/>
  <c r="B20" i="11"/>
  <c r="B9" i="8"/>
  <c r="B13" i="7"/>
  <c r="B19" i="10"/>
  <c r="B10" i="8"/>
  <c r="C14" i="8" s="1"/>
  <c r="B14" i="10"/>
  <c r="B13" i="9"/>
  <c r="B16" i="11"/>
  <c r="B24" i="11"/>
  <c r="AP11" i="9"/>
  <c r="B9" i="10"/>
  <c r="B12" i="10"/>
  <c r="BB11" i="10" s="1"/>
  <c r="B20" i="10"/>
  <c r="AG12" i="6"/>
  <c r="C12" i="6"/>
  <c r="B10" i="10"/>
  <c r="B11" i="5"/>
  <c r="B12" i="9"/>
  <c r="B11" i="13"/>
  <c r="G17" i="13" s="1"/>
  <c r="B11" i="11"/>
  <c r="BN9" i="11" s="1"/>
  <c r="B9" i="4"/>
  <c r="AA10" i="4"/>
  <c r="C10" i="4"/>
  <c r="B15" i="8"/>
  <c r="B13" i="11"/>
  <c r="B15" i="10"/>
  <c r="B12" i="11"/>
  <c r="B14" i="7"/>
  <c r="G13" i="7" s="1"/>
  <c r="B11" i="7"/>
  <c r="C10" i="7" s="1"/>
  <c r="B15" i="11"/>
  <c r="B21" i="11"/>
  <c r="B19" i="11"/>
  <c r="B10" i="9"/>
  <c r="B16" i="10"/>
  <c r="B14" i="9"/>
  <c r="B12" i="8"/>
  <c r="AG10" i="6"/>
  <c r="C10" i="6"/>
  <c r="G11" i="6"/>
  <c r="G13" i="6"/>
  <c r="G12" i="6"/>
  <c r="C9" i="6"/>
  <c r="G10" i="6"/>
  <c r="AG9" i="6"/>
  <c r="G9" i="6"/>
  <c r="C9" i="7"/>
  <c r="G11" i="7"/>
  <c r="G9" i="7"/>
  <c r="BN10" i="11"/>
  <c r="C11" i="6"/>
  <c r="AG11" i="6"/>
  <c r="C16" i="9"/>
  <c r="B18" i="10"/>
  <c r="B16" i="13"/>
  <c r="B18" i="11"/>
  <c r="C13" i="6"/>
  <c r="AG13" i="6"/>
  <c r="B17" i="13"/>
  <c r="B13" i="13"/>
  <c r="G9" i="13" s="1"/>
  <c r="B14" i="13"/>
  <c r="AV12" i="13" s="1"/>
  <c r="G10" i="5"/>
  <c r="C9" i="5"/>
  <c r="B17" i="10"/>
  <c r="B9" i="9"/>
  <c r="AP16" i="9" s="1"/>
  <c r="AD10" i="5"/>
  <c r="B13" i="8"/>
  <c r="B11" i="8"/>
  <c r="AM14" i="8" s="1"/>
  <c r="I17" i="13" l="1"/>
  <c r="AC33" i="13" s="1"/>
  <c r="I9" i="13"/>
  <c r="AC21" i="13" s="1"/>
  <c r="I13" i="7"/>
  <c r="Z25" i="7" s="1"/>
  <c r="I11" i="7"/>
  <c r="Z21" i="7" s="1"/>
  <c r="C21" i="11"/>
  <c r="BN21" i="11"/>
  <c r="AD11" i="5"/>
  <c r="C11" i="5"/>
  <c r="C20" i="10"/>
  <c r="BB20" i="10"/>
  <c r="BN22" i="11"/>
  <c r="G22" i="11"/>
  <c r="C9" i="11"/>
  <c r="AD9" i="5"/>
  <c r="BB18" i="10"/>
  <c r="C18" i="10"/>
  <c r="C10" i="11"/>
  <c r="G12" i="7"/>
  <c r="C12" i="8"/>
  <c r="AM12" i="8"/>
  <c r="C15" i="11"/>
  <c r="BN15" i="11"/>
  <c r="C15" i="8"/>
  <c r="AM15" i="8"/>
  <c r="C14" i="11"/>
  <c r="BB10" i="10"/>
  <c r="C10" i="10"/>
  <c r="G14" i="13"/>
  <c r="BN24" i="11"/>
  <c r="C24" i="11"/>
  <c r="C13" i="7"/>
  <c r="AJ13" i="7"/>
  <c r="G20" i="11"/>
  <c r="G11" i="11"/>
  <c r="G21" i="11"/>
  <c r="C20" i="11"/>
  <c r="BN20" i="11"/>
  <c r="AV14" i="13"/>
  <c r="C14" i="13"/>
  <c r="H10" i="6"/>
  <c r="I10" i="6"/>
  <c r="W18" i="6" s="1"/>
  <c r="C13" i="11"/>
  <c r="BN13" i="11"/>
  <c r="BN14" i="11"/>
  <c r="G16" i="13"/>
  <c r="G11" i="13"/>
  <c r="BB19" i="10"/>
  <c r="C19" i="10"/>
  <c r="G15" i="11"/>
  <c r="AM13" i="8"/>
  <c r="C13" i="8"/>
  <c r="C23" i="11"/>
  <c r="AV13" i="13"/>
  <c r="C13" i="13"/>
  <c r="C10" i="5"/>
  <c r="BN23" i="11"/>
  <c r="G11" i="5"/>
  <c r="C17" i="13"/>
  <c r="AV17" i="13"/>
  <c r="AJ9" i="7"/>
  <c r="G10" i="7"/>
  <c r="I12" i="6"/>
  <c r="W22" i="6" s="1"/>
  <c r="H12" i="6"/>
  <c r="AP14" i="9"/>
  <c r="C14" i="9"/>
  <c r="C11" i="7"/>
  <c r="AJ11" i="7"/>
  <c r="AJ12" i="7"/>
  <c r="G10" i="4"/>
  <c r="AA9" i="4"/>
  <c r="C9" i="4"/>
  <c r="G9" i="4"/>
  <c r="G11" i="4"/>
  <c r="G18" i="13"/>
  <c r="C16" i="11"/>
  <c r="BN16" i="11"/>
  <c r="G11" i="8"/>
  <c r="C9" i="8"/>
  <c r="G10" i="8"/>
  <c r="G13" i="8"/>
  <c r="G14" i="8"/>
  <c r="G15" i="8"/>
  <c r="G9" i="8"/>
  <c r="AM9" i="8"/>
  <c r="G12" i="8"/>
  <c r="G23" i="11"/>
  <c r="G12" i="11"/>
  <c r="C15" i="9"/>
  <c r="AP15" i="9"/>
  <c r="AJ10" i="7"/>
  <c r="C11" i="8"/>
  <c r="AM11" i="8"/>
  <c r="I10" i="5"/>
  <c r="W17" i="5" s="1"/>
  <c r="BB16" i="10"/>
  <c r="C16" i="10"/>
  <c r="BN11" i="11"/>
  <c r="C11" i="11"/>
  <c r="G10" i="13"/>
  <c r="H9" i="13" s="1"/>
  <c r="G15" i="13"/>
  <c r="C13" i="9"/>
  <c r="AP13" i="9"/>
  <c r="G19" i="11"/>
  <c r="G10" i="11"/>
  <c r="C15" i="13"/>
  <c r="AV15" i="13"/>
  <c r="C10" i="13"/>
  <c r="G11" i="9"/>
  <c r="G12" i="9"/>
  <c r="AP9" i="9"/>
  <c r="G14" i="9"/>
  <c r="C9" i="9"/>
  <c r="G16" i="9"/>
  <c r="G9" i="9"/>
  <c r="G13" i="9"/>
  <c r="G15" i="9"/>
  <c r="G10" i="9"/>
  <c r="C18" i="13"/>
  <c r="G9" i="5"/>
  <c r="I9" i="6"/>
  <c r="W16" i="6" s="1"/>
  <c r="H9" i="6"/>
  <c r="I11" i="6"/>
  <c r="W20" i="6" s="1"/>
  <c r="H11" i="6"/>
  <c r="C10" i="9"/>
  <c r="AP10" i="9"/>
  <c r="BN12" i="11"/>
  <c r="C12" i="11"/>
  <c r="AV11" i="13"/>
  <c r="C11" i="13"/>
  <c r="G12" i="13"/>
  <c r="G13" i="13"/>
  <c r="C12" i="5"/>
  <c r="G13" i="10"/>
  <c r="G19" i="10"/>
  <c r="C9" i="10"/>
  <c r="G14" i="10"/>
  <c r="G20" i="10"/>
  <c r="G12" i="10"/>
  <c r="G15" i="10"/>
  <c r="G9" i="10"/>
  <c r="G16" i="10"/>
  <c r="G11" i="10"/>
  <c r="G18" i="10"/>
  <c r="BB9" i="10"/>
  <c r="G10" i="10"/>
  <c r="G17" i="10"/>
  <c r="C14" i="10"/>
  <c r="BB14" i="10"/>
  <c r="BN17" i="11"/>
  <c r="G16" i="11"/>
  <c r="G9" i="11"/>
  <c r="G14" i="11"/>
  <c r="C13" i="10"/>
  <c r="BB13" i="10"/>
  <c r="AV10" i="13"/>
  <c r="C16" i="13"/>
  <c r="AV16" i="13"/>
  <c r="C17" i="10"/>
  <c r="BB17" i="10"/>
  <c r="I9" i="7"/>
  <c r="Z17" i="7" s="1"/>
  <c r="H13" i="6"/>
  <c r="I13" i="6"/>
  <c r="W24" i="6" s="1"/>
  <c r="AJ14" i="7"/>
  <c r="C14" i="7"/>
  <c r="C12" i="7"/>
  <c r="BB12" i="10"/>
  <c r="C12" i="10"/>
  <c r="C17" i="11"/>
  <c r="G13" i="11"/>
  <c r="C12" i="13"/>
  <c r="AV18" i="13"/>
  <c r="G12" i="5"/>
  <c r="C18" i="11"/>
  <c r="BN18" i="11"/>
  <c r="G14" i="7"/>
  <c r="C19" i="11"/>
  <c r="BN19" i="11"/>
  <c r="BB15" i="10"/>
  <c r="C15" i="10"/>
  <c r="AP12" i="9"/>
  <c r="C12" i="9"/>
  <c r="AV9" i="13"/>
  <c r="C9" i="13"/>
  <c r="AD12" i="5"/>
  <c r="C11" i="9"/>
  <c r="C10" i="8"/>
  <c r="AM10" i="8"/>
  <c r="C22" i="11"/>
  <c r="G17" i="11"/>
  <c r="G24" i="11"/>
  <c r="G18" i="11"/>
  <c r="AA11" i="4"/>
  <c r="C11" i="10"/>
  <c r="I14" i="7" l="1"/>
  <c r="Z27" i="7" s="1"/>
  <c r="H14" i="7"/>
  <c r="I17" i="10"/>
  <c r="AI36" i="10" s="1"/>
  <c r="H17" i="10"/>
  <c r="H13" i="8"/>
  <c r="I13" i="8"/>
  <c r="AC26" i="8" s="1"/>
  <c r="H13" i="7"/>
  <c r="H9" i="11"/>
  <c r="I9" i="11"/>
  <c r="AR27" i="11" s="1"/>
  <c r="H10" i="10"/>
  <c r="I10" i="10"/>
  <c r="AI24" i="10" s="1"/>
  <c r="H15" i="10"/>
  <c r="I15" i="10"/>
  <c r="AI33" i="10" s="1"/>
  <c r="H13" i="10"/>
  <c r="I13" i="10"/>
  <c r="AI30" i="10" s="1"/>
  <c r="I13" i="9"/>
  <c r="AF27" i="9" s="1"/>
  <c r="H13" i="9"/>
  <c r="H12" i="9"/>
  <c r="I12" i="9"/>
  <c r="AF25" i="9" s="1"/>
  <c r="H19" i="11"/>
  <c r="I19" i="11"/>
  <c r="AR42" i="11" s="1"/>
  <c r="H12" i="8"/>
  <c r="I12" i="8"/>
  <c r="AC24" i="8" s="1"/>
  <c r="I10" i="8"/>
  <c r="AC20" i="8" s="1"/>
  <c r="H10" i="8"/>
  <c r="H11" i="4"/>
  <c r="I11" i="4"/>
  <c r="V18" i="4" s="1"/>
  <c r="I10" i="7"/>
  <c r="Z19" i="7" s="1"/>
  <c r="H10" i="7"/>
  <c r="I15" i="11"/>
  <c r="AR36" i="11" s="1"/>
  <c r="H15" i="11"/>
  <c r="H19" i="10"/>
  <c r="I19" i="10"/>
  <c r="AI39" i="10" s="1"/>
  <c r="H15" i="9"/>
  <c r="I15" i="9"/>
  <c r="AF29" i="9" s="1"/>
  <c r="I18" i="11"/>
  <c r="AR40" i="11" s="1"/>
  <c r="H18" i="11"/>
  <c r="H16" i="11"/>
  <c r="I16" i="11"/>
  <c r="AR37" i="11" s="1"/>
  <c r="I12" i="10"/>
  <c r="AI28" i="10" s="1"/>
  <c r="H12" i="10"/>
  <c r="I9" i="9"/>
  <c r="AF19" i="9" s="1"/>
  <c r="H9" i="9"/>
  <c r="H11" i="9"/>
  <c r="I11" i="9"/>
  <c r="AF23" i="9" s="1"/>
  <c r="I9" i="4"/>
  <c r="V14" i="4" s="1"/>
  <c r="H9" i="4"/>
  <c r="I12" i="7"/>
  <c r="Z23" i="7" s="1"/>
  <c r="H12" i="7"/>
  <c r="I22" i="11"/>
  <c r="AR46" i="11" s="1"/>
  <c r="H22" i="11"/>
  <c r="H13" i="11"/>
  <c r="I13" i="11"/>
  <c r="AR33" i="11" s="1"/>
  <c r="I9" i="10"/>
  <c r="AI23" i="10" s="1"/>
  <c r="H9" i="10"/>
  <c r="H23" i="11"/>
  <c r="I23" i="11"/>
  <c r="AR48" i="11" s="1"/>
  <c r="H12" i="5"/>
  <c r="I12" i="5"/>
  <c r="W21" i="5" s="1"/>
  <c r="I18" i="10"/>
  <c r="AI37" i="10" s="1"/>
  <c r="H18" i="10"/>
  <c r="H20" i="10"/>
  <c r="I20" i="10"/>
  <c r="AI40" i="10" s="1"/>
  <c r="I13" i="13"/>
  <c r="AC27" i="13" s="1"/>
  <c r="H13" i="13"/>
  <c r="H9" i="5"/>
  <c r="I9" i="5"/>
  <c r="W15" i="5" s="1"/>
  <c r="I16" i="9"/>
  <c r="H16" i="9"/>
  <c r="I9" i="8"/>
  <c r="AC18" i="8" s="1"/>
  <c r="H9" i="8"/>
  <c r="I11" i="8"/>
  <c r="AC22" i="8" s="1"/>
  <c r="H11" i="8"/>
  <c r="I21" i="11"/>
  <c r="AR45" i="11" s="1"/>
  <c r="H21" i="11"/>
  <c r="I18" i="13"/>
  <c r="AC34" i="13" s="1"/>
  <c r="H18" i="13"/>
  <c r="I24" i="11"/>
  <c r="AR49" i="11" s="1"/>
  <c r="H24" i="11"/>
  <c r="I17" i="11"/>
  <c r="AR39" i="11" s="1"/>
  <c r="H17" i="11"/>
  <c r="H9" i="7"/>
  <c r="I11" i="10"/>
  <c r="AI27" i="10" s="1"/>
  <c r="H11" i="10"/>
  <c r="H14" i="10"/>
  <c r="I14" i="10"/>
  <c r="AI31" i="10" s="1"/>
  <c r="H12" i="13"/>
  <c r="I12" i="13"/>
  <c r="AC25" i="13" s="1"/>
  <c r="H15" i="13"/>
  <c r="I15" i="13"/>
  <c r="AC30" i="13" s="1"/>
  <c r="H10" i="5"/>
  <c r="H15" i="8"/>
  <c r="I15" i="8"/>
  <c r="AC30" i="8" s="1"/>
  <c r="I11" i="13"/>
  <c r="AC24" i="13" s="1"/>
  <c r="H11" i="13"/>
  <c r="I11" i="11"/>
  <c r="AR30" i="11" s="1"/>
  <c r="H11" i="11"/>
  <c r="I14" i="13"/>
  <c r="AC28" i="13" s="1"/>
  <c r="H14" i="13"/>
  <c r="H11" i="7"/>
  <c r="H14" i="11"/>
  <c r="I14" i="11"/>
  <c r="AR34" i="11" s="1"/>
  <c r="H10" i="11"/>
  <c r="I10" i="11"/>
  <c r="AR28" i="11" s="1"/>
  <c r="H16" i="10"/>
  <c r="I16" i="10"/>
  <c r="AI34" i="10" s="1"/>
  <c r="I10" i="9"/>
  <c r="AF21" i="9" s="1"/>
  <c r="H10" i="9"/>
  <c r="H14" i="9"/>
  <c r="I14" i="9"/>
  <c r="H10" i="13"/>
  <c r="I10" i="13"/>
  <c r="AC22" i="13" s="1"/>
  <c r="I12" i="11"/>
  <c r="AR31" i="11" s="1"/>
  <c r="H12" i="11"/>
  <c r="I14" i="8"/>
  <c r="AC28" i="8" s="1"/>
  <c r="H14" i="8"/>
  <c r="H10" i="4"/>
  <c r="I10" i="4"/>
  <c r="V16" i="4" s="1"/>
  <c r="I11" i="5"/>
  <c r="W19" i="5" s="1"/>
  <c r="H11" i="5"/>
  <c r="I16" i="13"/>
  <c r="AC31" i="13" s="1"/>
  <c r="H16" i="13"/>
  <c r="H20" i="11"/>
  <c r="I20" i="11"/>
  <c r="AR43" i="11" s="1"/>
  <c r="H17" i="13"/>
  <c r="AF33" i="9" l="1"/>
  <c r="AF31" i="9"/>
</calcChain>
</file>

<file path=xl/sharedStrings.xml><?xml version="1.0" encoding="utf-8"?>
<sst xmlns="http://schemas.openxmlformats.org/spreadsheetml/2006/main" count="1113" uniqueCount="90">
  <si>
    <t>Tomy</t>
  </si>
  <si>
    <t>Diff.</t>
  </si>
  <si>
    <t>Punkte</t>
  </si>
  <si>
    <t>Platz</t>
  </si>
  <si>
    <t>:</t>
  </si>
  <si>
    <t>Sieger</t>
  </si>
  <si>
    <t>Teilnehmer 1:</t>
  </si>
  <si>
    <t>aa</t>
  </si>
  <si>
    <t>2. Platz</t>
  </si>
  <si>
    <t>Teilnehmer 2:</t>
  </si>
  <si>
    <t>bb</t>
  </si>
  <si>
    <t>3. Platz</t>
  </si>
  <si>
    <t>Teilnehmer 3:</t>
  </si>
  <si>
    <t>cc</t>
  </si>
  <si>
    <t>Diff</t>
  </si>
  <si>
    <t>4. Platz</t>
  </si>
  <si>
    <t>Teilnehmer 4:</t>
  </si>
  <si>
    <t>dd</t>
  </si>
  <si>
    <t>5. Platz</t>
  </si>
  <si>
    <t>Teilnehmer 5:</t>
  </si>
  <si>
    <t>ee</t>
  </si>
  <si>
    <t>6. Platz</t>
  </si>
  <si>
    <t>Teilnehmer 6:</t>
  </si>
  <si>
    <t>ff</t>
  </si>
  <si>
    <t>7. Platz</t>
  </si>
  <si>
    <t>Teilnehmer 7:</t>
  </si>
  <si>
    <t>gg</t>
  </si>
  <si>
    <t>8. Platz</t>
  </si>
  <si>
    <t>Teilnehmer 8:</t>
  </si>
  <si>
    <t>hh</t>
  </si>
  <si>
    <t xml:space="preserve">Jeder gegen Jeden (4) </t>
  </si>
  <si>
    <t xml:space="preserve">Jeder gegen Jeden (3) </t>
  </si>
  <si>
    <t xml:space="preserve">Jeder gegen Jeden (5) </t>
  </si>
  <si>
    <t xml:space="preserve">Jeder gegen Jeden (6) </t>
  </si>
  <si>
    <t xml:space="preserve">Jeder gegen Jeden (7) </t>
  </si>
  <si>
    <t xml:space="preserve">Jeder gegen Jeden (8) </t>
  </si>
  <si>
    <t>Runde 1</t>
  </si>
  <si>
    <t>Runde 3</t>
  </si>
  <si>
    <t>Runde 5</t>
  </si>
  <si>
    <t>Runde 7</t>
  </si>
  <si>
    <t>Runde 9</t>
  </si>
  <si>
    <t>Runde 11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</si>
  <si>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</si>
  <si>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</si>
  <si>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</si>
  <si>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</si>
  <si>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</si>
  <si>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</si>
  <si>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</si>
  <si>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</si>
  <si>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</si>
  <si>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</si>
  <si>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</si>
  <si>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</si>
  <si>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</si>
  <si>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</si>
  <si>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</si>
  <si>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</si>
  <si>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</si>
  <si>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</si>
  <si>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</si>
  <si>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</si>
  <si>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</si>
  <si>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</si>
  <si>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</si>
  <si>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</si>
  <si>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 xml:space="preserve">Jeder gegen Jeden (12) </t>
  </si>
  <si>
    <t xml:space="preserve">Jeder gegen Jeden (16) </t>
  </si>
  <si>
    <t>Teilnehmer 13:</t>
  </si>
  <si>
    <t>Teilnehmer 14:</t>
  </si>
  <si>
    <t>Teilnehmer 15:</t>
  </si>
  <si>
    <t>Teilnehmer 16:</t>
  </si>
  <si>
    <t>13. Pl.</t>
  </si>
  <si>
    <t>14. Pl.</t>
  </si>
  <si>
    <t>15. Pl.</t>
  </si>
  <si>
    <t>16. Pl.</t>
  </si>
  <si>
    <t xml:space="preserve">  </t>
  </si>
  <si>
    <t>Runde 13</t>
  </si>
  <si>
    <t>Runde 15</t>
  </si>
  <si>
    <t>Runde 12</t>
  </si>
  <si>
    <t>Runde 14</t>
  </si>
  <si>
    <t>mm</t>
  </si>
  <si>
    <t>nn</t>
  </si>
  <si>
    <t>oo</t>
  </si>
  <si>
    <t>pp</t>
  </si>
  <si>
    <t>Teilnehmer</t>
  </si>
  <si>
    <t xml:space="preserve">Jeder gegen Jeden (10) </t>
  </si>
  <si>
    <t>y</t>
  </si>
  <si>
    <t>Gesamt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</si>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</sst>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hh\:mm"/>
  </numFmts>
  <fonts count="27" x14ac:knownFonts="1">
    <font>
      <sz val="10"/>
      <name val="Arial"/>
    </font>
    <font>
      <sz val="10"/>
      <name val="Arial"/>
    </font>
    <font>
      <sz val="10"/>
      <name val="Arial"/>
      <charset val="1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49"/>
      </patternFill>
    </fill>
    <fill>
      <patternFill patternType="solid">
        <fgColor indexed="11"/>
        <bgColor indexed="26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4"/>
      </patternFill>
    </fill>
    <fill>
      <patternFill patternType="solid">
        <fgColor indexed="42"/>
        <bgColor indexed="31"/>
      </patternFill>
    </fill>
    <fill>
      <patternFill patternType="solid">
        <fgColor indexed="15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34"/>
      </patternFill>
    </fill>
    <fill>
      <patternFill patternType="solid">
        <fgColor indexed="40"/>
        <bgColor indexed="34"/>
      </patternFill>
    </fill>
    <fill>
      <patternFill patternType="solid">
        <fgColor indexed="40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47"/>
      </patternFill>
    </fill>
    <fill>
      <patternFill patternType="solid">
        <fgColor indexed="46"/>
        <bgColor indexed="39"/>
      </patternFill>
    </fill>
    <fill>
      <patternFill patternType="solid">
        <fgColor indexed="13"/>
        <bgColor indexed="21"/>
      </patternFill>
    </fill>
    <fill>
      <patternFill patternType="solid">
        <fgColor indexed="13"/>
        <bgColor indexed="37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2" fillId="0" borderId="0"/>
  </cellStyleXfs>
  <cellXfs count="540">
    <xf numFmtId="0" fontId="0" fillId="0" borderId="0" xfId="0"/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6" borderId="12" xfId="0" applyNumberFormat="1" applyFont="1" applyFill="1" applyBorder="1" applyAlignment="1">
      <alignment horizontal="center" vertical="center"/>
    </xf>
    <xf numFmtId="1" fontId="13" fillId="6" borderId="13" xfId="0" applyNumberFormat="1" applyFont="1" applyFill="1" applyBorder="1" applyAlignment="1">
      <alignment horizontal="center" vertical="center"/>
    </xf>
    <xf numFmtId="1" fontId="13" fillId="6" borderId="14" xfId="0" applyNumberFormat="1" applyFont="1" applyFill="1" applyBorder="1" applyAlignment="1">
      <alignment horizontal="center" vertical="center"/>
    </xf>
    <xf numFmtId="1" fontId="13" fillId="7" borderId="15" xfId="0" applyNumberFormat="1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20" fontId="13" fillId="8" borderId="13" xfId="0" applyNumberFormat="1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" fontId="13" fillId="2" borderId="2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21" xfId="0" applyNumberFormat="1" applyFont="1" applyFill="1" applyBorder="1" applyAlignment="1">
      <alignment horizontal="center" vertical="center"/>
    </xf>
    <xf numFmtId="1" fontId="13" fillId="6" borderId="22" xfId="0" applyNumberFormat="1" applyFont="1" applyFill="1" applyBorder="1" applyAlignment="1">
      <alignment horizontal="center" vertical="center"/>
    </xf>
    <xf numFmtId="1" fontId="13" fillId="6" borderId="19" xfId="0" applyNumberFormat="1" applyFont="1" applyFill="1" applyBorder="1" applyAlignment="1">
      <alignment horizontal="center" vertical="center"/>
    </xf>
    <xf numFmtId="1" fontId="13" fillId="6" borderId="20" xfId="0" applyNumberFormat="1" applyFont="1" applyFill="1" applyBorder="1" applyAlignment="1">
      <alignment horizontal="center" vertical="center"/>
    </xf>
    <xf numFmtId="1" fontId="13" fillId="7" borderId="5" xfId="0" applyNumberFormat="1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20" fontId="13" fillId="8" borderId="19" xfId="0" applyNumberFormat="1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" fontId="13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" fontId="13" fillId="2" borderId="27" xfId="0" applyNumberFormat="1" applyFont="1" applyFill="1" applyBorder="1" applyAlignment="1">
      <alignment horizontal="center" vertical="center"/>
    </xf>
    <xf numFmtId="1" fontId="13" fillId="2" borderId="28" xfId="0" applyNumberFormat="1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1" fontId="13" fillId="6" borderId="30" xfId="0" applyNumberFormat="1" applyFont="1" applyFill="1" applyBorder="1" applyAlignment="1">
      <alignment horizontal="center" vertical="center"/>
    </xf>
    <xf numFmtId="1" fontId="13" fillId="6" borderId="26" xfId="0" applyNumberFormat="1" applyFont="1" applyFill="1" applyBorder="1" applyAlignment="1">
      <alignment horizontal="center" vertical="center"/>
    </xf>
    <xf numFmtId="1" fontId="13" fillId="6" borderId="27" xfId="0" applyNumberFormat="1" applyFont="1" applyFill="1" applyBorder="1" applyAlignment="1">
      <alignment horizontal="center" vertical="center"/>
    </xf>
    <xf numFmtId="1" fontId="13" fillId="7" borderId="31" xfId="0" applyNumberFormat="1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20" fontId="13" fillId="8" borderId="26" xfId="0" applyNumberFormat="1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3" fillId="2" borderId="33" xfId="0" applyFont="1" applyFill="1" applyBorder="1"/>
    <xf numFmtId="0" fontId="0" fillId="0" borderId="3" xfId="0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13" fillId="7" borderId="14" xfId="0" applyNumberFormat="1" applyFont="1" applyFill="1" applyBorder="1" applyAlignment="1">
      <alignment horizontal="center" vertical="center"/>
    </xf>
    <xf numFmtId="1" fontId="13" fillId="7" borderId="34" xfId="0" applyNumberFormat="1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1" fontId="13" fillId="7" borderId="27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6" borderId="37" xfId="0" applyNumberFormat="1" applyFont="1" applyFill="1" applyBorder="1" applyAlignment="1">
      <alignment horizontal="center" vertical="center"/>
    </xf>
    <xf numFmtId="20" fontId="13" fillId="8" borderId="37" xfId="0" applyNumberFormat="1" applyFont="1" applyFill="1" applyBorder="1" applyAlignment="1">
      <alignment horizontal="center" vertical="center"/>
    </xf>
    <xf numFmtId="1" fontId="13" fillId="2" borderId="26" xfId="0" applyNumberFormat="1" applyFont="1" applyFill="1" applyBorder="1" applyAlignment="1">
      <alignment horizontal="center" vertical="center"/>
    </xf>
    <xf numFmtId="0" fontId="2" fillId="0" borderId="0" xfId="1"/>
    <xf numFmtId="0" fontId="3" fillId="1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38" xfId="1" applyFont="1" applyBorder="1" applyAlignment="1">
      <alignment horizontal="center" vertical="center"/>
    </xf>
    <xf numFmtId="0" fontId="11" fillId="11" borderId="39" xfId="1" applyFont="1" applyFill="1" applyBorder="1" applyAlignment="1">
      <alignment horizontal="center" vertical="center"/>
    </xf>
    <xf numFmtId="10" fontId="11" fillId="12" borderId="38" xfId="1" applyNumberFormat="1" applyFont="1" applyFill="1" applyBorder="1" applyAlignment="1">
      <alignment horizontal="center" vertical="center"/>
    </xf>
    <xf numFmtId="0" fontId="11" fillId="12" borderId="40" xfId="1" applyFont="1" applyFill="1" applyBorder="1" applyAlignment="1">
      <alignment horizontal="center" vertical="center"/>
    </xf>
    <xf numFmtId="0" fontId="8" fillId="12" borderId="41" xfId="1" applyFont="1" applyFill="1" applyBorder="1" applyAlignment="1">
      <alignment horizontal="center" vertical="center"/>
    </xf>
    <xf numFmtId="1" fontId="11" fillId="12" borderId="42" xfId="1" applyNumberFormat="1" applyFont="1" applyFill="1" applyBorder="1" applyAlignment="1">
      <alignment horizontal="center" vertical="center"/>
    </xf>
    <xf numFmtId="0" fontId="11" fillId="12" borderId="41" xfId="1" applyFont="1" applyFill="1" applyBorder="1" applyAlignment="1">
      <alignment horizontal="center" vertical="center"/>
    </xf>
    <xf numFmtId="0" fontId="11" fillId="12" borderId="43" xfId="1" applyFont="1" applyFill="1" applyBorder="1" applyAlignment="1">
      <alignment horizontal="center" vertical="center"/>
    </xf>
    <xf numFmtId="0" fontId="19" fillId="12" borderId="40" xfId="1" applyFont="1" applyFill="1" applyBorder="1" applyAlignment="1">
      <alignment horizontal="center" vertical="center"/>
    </xf>
    <xf numFmtId="0" fontId="8" fillId="13" borderId="41" xfId="1" applyFont="1" applyFill="1" applyBorder="1" applyAlignment="1">
      <alignment horizontal="center" vertical="center"/>
    </xf>
    <xf numFmtId="0" fontId="8" fillId="14" borderId="44" xfId="1" applyFont="1" applyFill="1" applyBorder="1" applyAlignment="1">
      <alignment horizontal="center" vertical="center"/>
    </xf>
    <xf numFmtId="0" fontId="8" fillId="14" borderId="45" xfId="1" applyFont="1" applyFill="1" applyBorder="1" applyAlignment="1">
      <alignment horizontal="center" vertical="center"/>
    </xf>
    <xf numFmtId="0" fontId="8" fillId="14" borderId="46" xfId="1" applyFont="1" applyFill="1" applyBorder="1" applyAlignment="1">
      <alignment horizontal="center" vertical="center"/>
    </xf>
    <xf numFmtId="1" fontId="13" fillId="10" borderId="47" xfId="1" applyNumberFormat="1" applyFont="1" applyFill="1" applyBorder="1" applyAlignment="1">
      <alignment horizontal="center" vertical="center"/>
    </xf>
    <xf numFmtId="0" fontId="8" fillId="10" borderId="45" xfId="1" applyFont="1" applyFill="1" applyBorder="1" applyAlignment="1">
      <alignment horizontal="center" vertical="center"/>
    </xf>
    <xf numFmtId="1" fontId="13" fillId="10" borderId="46" xfId="1" applyNumberFormat="1" applyFont="1" applyFill="1" applyBorder="1" applyAlignment="1">
      <alignment horizontal="center" vertical="center"/>
    </xf>
    <xf numFmtId="1" fontId="13" fillId="10" borderId="45" xfId="1" applyNumberFormat="1" applyFont="1" applyFill="1" applyBorder="1" applyAlignment="1">
      <alignment horizontal="center" vertical="center"/>
    </xf>
    <xf numFmtId="1" fontId="13" fillId="10" borderId="48" xfId="1" applyNumberFormat="1" applyFont="1" applyFill="1" applyBorder="1" applyAlignment="1">
      <alignment horizontal="center" vertical="center"/>
    </xf>
    <xf numFmtId="1" fontId="13" fillId="15" borderId="49" xfId="1" applyNumberFormat="1" applyFont="1" applyFill="1" applyBorder="1" applyAlignment="1">
      <alignment horizontal="center" vertical="center"/>
    </xf>
    <xf numFmtId="1" fontId="13" fillId="15" borderId="50" xfId="1" applyNumberFormat="1" applyFont="1" applyFill="1" applyBorder="1" applyAlignment="1">
      <alignment horizontal="center" vertical="center"/>
    </xf>
    <xf numFmtId="1" fontId="13" fillId="15" borderId="51" xfId="1" applyNumberFormat="1" applyFont="1" applyFill="1" applyBorder="1" applyAlignment="1">
      <alignment horizontal="center" vertical="center"/>
    </xf>
    <xf numFmtId="1" fontId="13" fillId="12" borderId="52" xfId="1" applyNumberFormat="1" applyFont="1" applyFill="1" applyBorder="1" applyAlignment="1">
      <alignment horizontal="center" vertical="center"/>
    </xf>
    <xf numFmtId="0" fontId="13" fillId="16" borderId="53" xfId="1" applyFont="1" applyFill="1" applyBorder="1" applyAlignment="1">
      <alignment horizontal="center" vertical="center"/>
    </xf>
    <xf numFmtId="187" fontId="13" fillId="16" borderId="50" xfId="1" applyNumberFormat="1" applyFont="1" applyFill="1" applyBorder="1" applyAlignment="1">
      <alignment horizontal="center" vertical="center"/>
    </xf>
    <xf numFmtId="0" fontId="13" fillId="16" borderId="51" xfId="1" applyFont="1" applyFill="1" applyBorder="1" applyAlignment="1">
      <alignment horizontal="center" vertical="center"/>
    </xf>
    <xf numFmtId="0" fontId="14" fillId="17" borderId="54" xfId="1" applyFont="1" applyFill="1" applyBorder="1" applyAlignment="1">
      <alignment horizontal="center" vertical="center"/>
    </xf>
    <xf numFmtId="1" fontId="13" fillId="10" borderId="55" xfId="1" applyNumberFormat="1" applyFont="1" applyFill="1" applyBorder="1" applyAlignment="1">
      <alignment horizontal="center" vertical="center"/>
    </xf>
    <xf numFmtId="0" fontId="8" fillId="10" borderId="56" xfId="1" applyFont="1" applyFill="1" applyBorder="1" applyAlignment="1">
      <alignment horizontal="center" vertical="center"/>
    </xf>
    <xf numFmtId="1" fontId="13" fillId="10" borderId="57" xfId="1" applyNumberFormat="1" applyFont="1" applyFill="1" applyBorder="1" applyAlignment="1">
      <alignment horizontal="center" vertical="center"/>
    </xf>
    <xf numFmtId="0" fontId="8" fillId="14" borderId="41" xfId="1" applyFont="1" applyFill="1" applyBorder="1" applyAlignment="1">
      <alignment horizontal="center" vertical="center"/>
    </xf>
    <xf numFmtId="0" fontId="8" fillId="14" borderId="56" xfId="1" applyFont="1" applyFill="1" applyBorder="1" applyAlignment="1">
      <alignment horizontal="center" vertical="center"/>
    </xf>
    <xf numFmtId="0" fontId="8" fillId="14" borderId="57" xfId="1" applyFont="1" applyFill="1" applyBorder="1" applyAlignment="1">
      <alignment horizontal="center" vertical="center"/>
    </xf>
    <xf numFmtId="1" fontId="13" fillId="10" borderId="41" xfId="1" applyNumberFormat="1" applyFont="1" applyFill="1" applyBorder="1" applyAlignment="1">
      <alignment horizontal="center" vertical="center"/>
    </xf>
    <xf numFmtId="1" fontId="13" fillId="10" borderId="56" xfId="1" applyNumberFormat="1" applyFont="1" applyFill="1" applyBorder="1" applyAlignment="1">
      <alignment horizontal="center" vertical="center"/>
    </xf>
    <xf numFmtId="1" fontId="13" fillId="10" borderId="58" xfId="1" applyNumberFormat="1" applyFont="1" applyFill="1" applyBorder="1" applyAlignment="1">
      <alignment horizontal="center" vertical="center"/>
    </xf>
    <xf numFmtId="1" fontId="13" fillId="15" borderId="59" xfId="1" applyNumberFormat="1" applyFont="1" applyFill="1" applyBorder="1" applyAlignment="1">
      <alignment horizontal="center" vertical="center"/>
    </xf>
    <xf numFmtId="1" fontId="13" fillId="15" borderId="56" xfId="1" applyNumberFormat="1" applyFont="1" applyFill="1" applyBorder="1" applyAlignment="1">
      <alignment horizontal="center" vertical="center"/>
    </xf>
    <xf numFmtId="1" fontId="13" fillId="15" borderId="57" xfId="1" applyNumberFormat="1" applyFont="1" applyFill="1" applyBorder="1" applyAlignment="1">
      <alignment horizontal="center" vertical="center"/>
    </xf>
    <xf numFmtId="1" fontId="13" fillId="12" borderId="42" xfId="1" applyNumberFormat="1" applyFont="1" applyFill="1" applyBorder="1" applyAlignment="1">
      <alignment horizontal="center" vertical="center"/>
    </xf>
    <xf numFmtId="0" fontId="13" fillId="16" borderId="41" xfId="1" applyFont="1" applyFill="1" applyBorder="1" applyAlignment="1">
      <alignment horizontal="center" vertical="center"/>
    </xf>
    <xf numFmtId="187" fontId="13" fillId="16" borderId="56" xfId="1" applyNumberFormat="1" applyFont="1" applyFill="1" applyBorder="1" applyAlignment="1">
      <alignment horizontal="center" vertical="center"/>
    </xf>
    <xf numFmtId="0" fontId="13" fillId="16" borderId="57" xfId="1" applyFont="1" applyFill="1" applyBorder="1" applyAlignment="1">
      <alignment horizontal="center" vertical="center"/>
    </xf>
    <xf numFmtId="0" fontId="14" fillId="17" borderId="60" xfId="1" applyFont="1" applyFill="1" applyBorder="1" applyAlignment="1">
      <alignment horizontal="center" vertical="center"/>
    </xf>
    <xf numFmtId="1" fontId="13" fillId="14" borderId="41" xfId="1" applyNumberFormat="1" applyFont="1" applyFill="1" applyBorder="1" applyAlignment="1">
      <alignment horizontal="center" vertical="center"/>
    </xf>
    <xf numFmtId="1" fontId="13" fillId="14" borderId="56" xfId="1" applyNumberFormat="1" applyFont="1" applyFill="1" applyBorder="1" applyAlignment="1">
      <alignment horizontal="center" vertical="center"/>
    </xf>
    <xf numFmtId="1" fontId="13" fillId="14" borderId="57" xfId="1" applyNumberFormat="1" applyFont="1" applyFill="1" applyBorder="1" applyAlignment="1">
      <alignment horizontal="center" vertical="center"/>
    </xf>
    <xf numFmtId="10" fontId="11" fillId="12" borderId="42" xfId="1" applyNumberFormat="1" applyFont="1" applyFill="1" applyBorder="1" applyAlignment="1">
      <alignment horizontal="center" vertical="center"/>
    </xf>
    <xf numFmtId="0" fontId="8" fillId="12" borderId="42" xfId="1" applyFont="1" applyFill="1" applyBorder="1" applyAlignment="1">
      <alignment horizontal="center" vertical="center"/>
    </xf>
    <xf numFmtId="0" fontId="11" fillId="12" borderId="61" xfId="1" applyFont="1" applyFill="1" applyBorder="1" applyAlignment="1">
      <alignment horizontal="center" vertical="center"/>
    </xf>
    <xf numFmtId="0" fontId="11" fillId="12" borderId="42" xfId="1" applyFont="1" applyFill="1" applyBorder="1" applyAlignment="1">
      <alignment horizontal="center" vertical="center"/>
    </xf>
    <xf numFmtId="0" fontId="19" fillId="12" borderId="42" xfId="1" applyFont="1" applyFill="1" applyBorder="1" applyAlignment="1">
      <alignment horizontal="center" vertical="center"/>
    </xf>
    <xf numFmtId="1" fontId="13" fillId="10" borderId="62" xfId="1" applyNumberFormat="1" applyFont="1" applyFill="1" applyBorder="1" applyAlignment="1">
      <alignment horizontal="center" vertical="center"/>
    </xf>
    <xf numFmtId="0" fontId="8" fillId="10" borderId="63" xfId="1" applyFont="1" applyFill="1" applyBorder="1" applyAlignment="1">
      <alignment horizontal="center" vertical="center"/>
    </xf>
    <xf numFmtId="1" fontId="13" fillId="10" borderId="64" xfId="1" applyNumberFormat="1" applyFont="1" applyFill="1" applyBorder="1" applyAlignment="1">
      <alignment horizontal="center" vertical="center"/>
    </xf>
    <xf numFmtId="1" fontId="13" fillId="10" borderId="65" xfId="1" applyNumberFormat="1" applyFont="1" applyFill="1" applyBorder="1" applyAlignment="1">
      <alignment horizontal="center" vertical="center"/>
    </xf>
    <xf numFmtId="1" fontId="13" fillId="10" borderId="63" xfId="1" applyNumberFormat="1" applyFont="1" applyFill="1" applyBorder="1" applyAlignment="1">
      <alignment horizontal="center" vertical="center"/>
    </xf>
    <xf numFmtId="0" fontId="8" fillId="14" borderId="65" xfId="1" applyFont="1" applyFill="1" applyBorder="1" applyAlignment="1">
      <alignment horizontal="center" vertical="center"/>
    </xf>
    <xf numFmtId="0" fontId="8" fillId="14" borderId="63" xfId="1" applyFont="1" applyFill="1" applyBorder="1" applyAlignment="1">
      <alignment horizontal="center" vertical="center"/>
    </xf>
    <xf numFmtId="0" fontId="8" fillId="14" borderId="66" xfId="1" applyFont="1" applyFill="1" applyBorder="1" applyAlignment="1">
      <alignment horizontal="center" vertical="center"/>
    </xf>
    <xf numFmtId="1" fontId="13" fillId="15" borderId="67" xfId="1" applyNumberFormat="1" applyFont="1" applyFill="1" applyBorder="1" applyAlignment="1">
      <alignment horizontal="center" vertical="center"/>
    </xf>
    <xf numFmtId="1" fontId="13" fillId="15" borderId="63" xfId="1" applyNumberFormat="1" applyFont="1" applyFill="1" applyBorder="1" applyAlignment="1">
      <alignment horizontal="center" vertical="center"/>
    </xf>
    <xf numFmtId="1" fontId="13" fillId="15" borderId="64" xfId="1" applyNumberFormat="1" applyFont="1" applyFill="1" applyBorder="1" applyAlignment="1">
      <alignment horizontal="center" vertical="center"/>
    </xf>
    <xf numFmtId="1" fontId="13" fillId="12" borderId="68" xfId="1" applyNumberFormat="1" applyFont="1" applyFill="1" applyBorder="1" applyAlignment="1">
      <alignment horizontal="center" vertical="center"/>
    </xf>
    <xf numFmtId="0" fontId="13" fillId="16" borderId="65" xfId="1" applyFont="1" applyFill="1" applyBorder="1" applyAlignment="1">
      <alignment horizontal="center" vertical="center"/>
    </xf>
    <xf numFmtId="187" fontId="13" fillId="16" borderId="63" xfId="1" applyNumberFormat="1" applyFont="1" applyFill="1" applyBorder="1" applyAlignment="1">
      <alignment horizontal="center" vertical="center"/>
    </xf>
    <xf numFmtId="0" fontId="13" fillId="16" borderId="64" xfId="1" applyFont="1" applyFill="1" applyBorder="1" applyAlignment="1">
      <alignment horizontal="center" vertical="center"/>
    </xf>
    <xf numFmtId="0" fontId="14" fillId="17" borderId="69" xfId="1" applyFont="1" applyFill="1" applyBorder="1" applyAlignment="1">
      <alignment horizontal="center" vertical="center"/>
    </xf>
    <xf numFmtId="0" fontId="3" fillId="10" borderId="70" xfId="1" applyFont="1" applyFill="1" applyBorder="1"/>
    <xf numFmtId="0" fontId="8" fillId="18" borderId="56" xfId="1" applyFont="1" applyFill="1" applyBorder="1" applyAlignment="1">
      <alignment horizontal="center" vertical="center"/>
    </xf>
    <xf numFmtId="1" fontId="13" fillId="19" borderId="41" xfId="1" applyNumberFormat="1" applyFont="1" applyFill="1" applyBorder="1" applyAlignment="1">
      <alignment horizontal="center" vertical="center"/>
    </xf>
    <xf numFmtId="1" fontId="13" fillId="19" borderId="56" xfId="1" applyNumberFormat="1" applyFont="1" applyFill="1" applyBorder="1" applyAlignment="1">
      <alignment horizontal="center" vertical="center"/>
    </xf>
    <xf numFmtId="1" fontId="13" fillId="19" borderId="57" xfId="1" applyNumberFormat="1" applyFont="1" applyFill="1" applyBorder="1" applyAlignment="1">
      <alignment horizontal="center" vertical="center"/>
    </xf>
    <xf numFmtId="0" fontId="8" fillId="19" borderId="56" xfId="1" applyFont="1" applyFill="1" applyBorder="1" applyAlignment="1">
      <alignment horizontal="center" vertical="center"/>
    </xf>
    <xf numFmtId="1" fontId="13" fillId="18" borderId="56" xfId="1" applyNumberFormat="1" applyFont="1" applyFill="1" applyBorder="1" applyAlignment="1">
      <alignment horizontal="center" vertical="center"/>
    </xf>
    <xf numFmtId="0" fontId="8" fillId="18" borderId="63" xfId="1" applyFont="1" applyFill="1" applyBorder="1" applyAlignment="1">
      <alignment horizontal="center" vertical="center"/>
    </xf>
    <xf numFmtId="0" fontId="2" fillId="3" borderId="0" xfId="1" applyFill="1"/>
    <xf numFmtId="0" fontId="13" fillId="16" borderId="71" xfId="1" applyFont="1" applyFill="1" applyBorder="1" applyAlignment="1">
      <alignment horizontal="center" vertical="center"/>
    </xf>
    <xf numFmtId="0" fontId="14" fillId="17" borderId="72" xfId="1" applyFont="1" applyFill="1" applyBorder="1" applyAlignment="1">
      <alignment horizontal="center" vertical="center"/>
    </xf>
    <xf numFmtId="0" fontId="13" fillId="16" borderId="73" xfId="1" applyFont="1" applyFill="1" applyBorder="1" applyAlignment="1">
      <alignment horizontal="center" vertical="center"/>
    </xf>
    <xf numFmtId="0" fontId="14" fillId="17" borderId="74" xfId="1" applyFont="1" applyFill="1" applyBorder="1" applyAlignment="1">
      <alignment horizontal="center" vertical="center"/>
    </xf>
    <xf numFmtId="0" fontId="13" fillId="16" borderId="75" xfId="1" applyFont="1" applyFill="1" applyBorder="1" applyAlignment="1">
      <alignment horizontal="center" vertical="center"/>
    </xf>
    <xf numFmtId="0" fontId="14" fillId="17" borderId="76" xfId="1" applyFont="1" applyFill="1" applyBorder="1" applyAlignment="1">
      <alignment horizontal="center" vertical="center"/>
    </xf>
    <xf numFmtId="0" fontId="2" fillId="0" borderId="0" xfId="1" applyBorder="1"/>
    <xf numFmtId="0" fontId="1" fillId="0" borderId="0" xfId="0" applyFont="1"/>
    <xf numFmtId="0" fontId="3" fillId="1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38" xfId="1" applyFont="1" applyFill="1" applyBorder="1" applyAlignment="1">
      <alignment horizontal="center" vertical="center"/>
    </xf>
    <xf numFmtId="0" fontId="8" fillId="14" borderId="77" xfId="1" applyFont="1" applyFill="1" applyBorder="1" applyAlignment="1">
      <alignment horizontal="center" vertical="center"/>
    </xf>
    <xf numFmtId="0" fontId="8" fillId="14" borderId="78" xfId="1" applyFont="1" applyFill="1" applyBorder="1" applyAlignment="1">
      <alignment horizontal="center" vertical="center"/>
    </xf>
    <xf numFmtId="0" fontId="8" fillId="14" borderId="79" xfId="1" applyFont="1" applyFill="1" applyBorder="1" applyAlignment="1">
      <alignment horizontal="center" vertical="center"/>
    </xf>
    <xf numFmtId="1" fontId="13" fillId="10" borderId="80" xfId="1" applyNumberFormat="1" applyFont="1" applyFill="1" applyBorder="1" applyAlignment="1">
      <alignment horizontal="center" vertical="center"/>
    </xf>
    <xf numFmtId="1" fontId="13" fillId="10" borderId="81" xfId="1" applyNumberFormat="1" applyFont="1" applyFill="1" applyBorder="1" applyAlignment="1">
      <alignment horizontal="center" vertical="center"/>
    </xf>
    <xf numFmtId="0" fontId="8" fillId="10" borderId="82" xfId="1" applyFont="1" applyFill="1" applyBorder="1" applyAlignment="1">
      <alignment horizontal="center" vertical="center"/>
    </xf>
    <xf numFmtId="1" fontId="13" fillId="10" borderId="83" xfId="1" applyNumberFormat="1" applyFont="1" applyFill="1" applyBorder="1" applyAlignment="1">
      <alignment horizontal="center" vertical="center"/>
    </xf>
    <xf numFmtId="0" fontId="8" fillId="14" borderId="84" xfId="1" applyFont="1" applyFill="1" applyBorder="1" applyAlignment="1">
      <alignment horizontal="center" vertical="center"/>
    </xf>
    <xf numFmtId="1" fontId="13" fillId="10" borderId="84" xfId="1" applyNumberFormat="1" applyFont="1" applyFill="1" applyBorder="1" applyAlignment="1">
      <alignment horizontal="center" vertical="center"/>
    </xf>
    <xf numFmtId="1" fontId="13" fillId="14" borderId="84" xfId="1" applyNumberFormat="1" applyFont="1" applyFill="1" applyBorder="1" applyAlignment="1">
      <alignment horizontal="center" vertical="center"/>
    </xf>
    <xf numFmtId="0" fontId="19" fillId="12" borderId="41" xfId="1" applyFont="1" applyFill="1" applyBorder="1" applyAlignment="1">
      <alignment horizontal="center" vertical="center"/>
    </xf>
    <xf numFmtId="1" fontId="13" fillId="10" borderId="85" xfId="1" applyNumberFormat="1" applyFont="1" applyFill="1" applyBorder="1" applyAlignment="1">
      <alignment horizontal="center" vertical="center"/>
    </xf>
    <xf numFmtId="0" fontId="8" fillId="10" borderId="86" xfId="1" applyFont="1" applyFill="1" applyBorder="1" applyAlignment="1">
      <alignment horizontal="center" vertical="center"/>
    </xf>
    <xf numFmtId="1" fontId="13" fillId="10" borderId="87" xfId="1" applyNumberFormat="1" applyFont="1" applyFill="1" applyBorder="1" applyAlignment="1">
      <alignment horizontal="center" vertical="center"/>
    </xf>
    <xf numFmtId="1" fontId="13" fillId="10" borderId="88" xfId="1" applyNumberFormat="1" applyFont="1" applyFill="1" applyBorder="1" applyAlignment="1">
      <alignment horizontal="center" vertical="center"/>
    </xf>
    <xf numFmtId="1" fontId="13" fillId="14" borderId="65" xfId="1" applyNumberFormat="1" applyFont="1" applyFill="1" applyBorder="1" applyAlignment="1">
      <alignment horizontal="center" vertical="center"/>
    </xf>
    <xf numFmtId="1" fontId="13" fillId="14" borderId="66" xfId="1" applyNumberFormat="1" applyFont="1" applyFill="1" applyBorder="1" applyAlignment="1">
      <alignment horizontal="center" vertical="center"/>
    </xf>
    <xf numFmtId="0" fontId="2" fillId="11" borderId="0" xfId="1" applyFill="1" applyBorder="1"/>
    <xf numFmtId="0" fontId="2" fillId="0" borderId="0" xfId="1" applyFill="1" applyBorder="1"/>
    <xf numFmtId="20" fontId="13" fillId="16" borderId="50" xfId="1" applyNumberFormat="1" applyFont="1" applyFill="1" applyBorder="1" applyAlignment="1">
      <alignment horizontal="center" vertical="center"/>
    </xf>
    <xf numFmtId="20" fontId="13" fillId="16" borderId="56" xfId="1" applyNumberFormat="1" applyFont="1" applyFill="1" applyBorder="1" applyAlignment="1">
      <alignment horizontal="center" vertical="center"/>
    </xf>
    <xf numFmtId="20" fontId="13" fillId="16" borderId="6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1" fillId="11" borderId="0" xfId="1" applyFont="1" applyFill="1" applyAlignment="1">
      <alignment horizontal="center" vertical="center" textRotation="90"/>
    </xf>
    <xf numFmtId="0" fontId="23" fillId="11" borderId="89" xfId="1" applyFont="1" applyFill="1" applyBorder="1"/>
    <xf numFmtId="0" fontId="23" fillId="11" borderId="90" xfId="1" applyFont="1" applyFill="1" applyBorder="1"/>
    <xf numFmtId="0" fontId="23" fillId="11" borderId="91" xfId="1" applyFont="1" applyFill="1" applyBorder="1"/>
    <xf numFmtId="0" fontId="23" fillId="11" borderId="0" xfId="1" applyFont="1" applyFill="1"/>
    <xf numFmtId="0" fontId="23" fillId="11" borderId="0" xfId="1" applyFont="1" applyFill="1" applyAlignment="1">
      <alignment horizontal="left" vertical="center"/>
    </xf>
    <xf numFmtId="0" fontId="23" fillId="11" borderId="91" xfId="1" applyFont="1" applyFill="1" applyBorder="1" applyAlignment="1">
      <alignment vertical="center"/>
    </xf>
    <xf numFmtId="0" fontId="23" fillId="11" borderId="0" xfId="1" applyFont="1" applyFill="1" applyAlignment="1">
      <alignment vertical="center"/>
    </xf>
    <xf numFmtId="0" fontId="24" fillId="11" borderId="0" xfId="1" applyFont="1" applyFill="1" applyAlignment="1">
      <alignment horizontal="center" vertical="center"/>
    </xf>
    <xf numFmtId="0" fontId="3" fillId="11" borderId="91" xfId="1" applyFont="1" applyFill="1" applyBorder="1" applyAlignment="1">
      <alignment vertical="center"/>
    </xf>
    <xf numFmtId="0" fontId="3" fillId="11" borderId="92" xfId="1" applyFont="1" applyFill="1" applyBorder="1"/>
    <xf numFmtId="0" fontId="3" fillId="11" borderId="0" xfId="1" applyFont="1" applyFill="1" applyAlignment="1">
      <alignment horizontal="left" vertical="center"/>
    </xf>
    <xf numFmtId="0" fontId="3" fillId="11" borderId="0" xfId="1" applyFont="1" applyFill="1"/>
    <xf numFmtId="0" fontId="11" fillId="11" borderId="0" xfId="1" applyFont="1" applyFill="1" applyAlignment="1">
      <alignment horizontal="right" vertical="center"/>
    </xf>
    <xf numFmtId="0" fontId="1" fillId="20" borderId="0" xfId="1" applyFont="1" applyFill="1" applyAlignment="1">
      <alignment vertical="center"/>
    </xf>
    <xf numFmtId="0" fontId="17" fillId="11" borderId="70" xfId="1" applyFont="1" applyFill="1" applyBorder="1" applyAlignment="1">
      <alignment horizontal="center" vertical="center"/>
    </xf>
    <xf numFmtId="0" fontId="16" fillId="21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11" borderId="0" xfId="1" applyFont="1" applyFill="1" applyBorder="1" applyAlignment="1">
      <alignment vertical="center"/>
    </xf>
    <xf numFmtId="0" fontId="16" fillId="22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11" borderId="0" xfId="1" applyFont="1" applyFill="1" applyAlignment="1">
      <alignment vertical="center"/>
    </xf>
    <xf numFmtId="0" fontId="20" fillId="22" borderId="0" xfId="1" applyFont="1" applyFill="1" applyBorder="1" applyAlignment="1">
      <alignment horizontal="center"/>
    </xf>
    <xf numFmtId="0" fontId="20" fillId="11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11" borderId="70" xfId="1" applyFont="1" applyFill="1" applyBorder="1"/>
    <xf numFmtId="0" fontId="17" fillId="11" borderId="70" xfId="1" applyFont="1" applyFill="1" applyBorder="1" applyAlignment="1">
      <alignment horizontal="center"/>
    </xf>
    <xf numFmtId="0" fontId="1" fillId="11" borderId="70" xfId="1" applyFont="1" applyFill="1" applyBorder="1"/>
    <xf numFmtId="0" fontId="18" fillId="11" borderId="70" xfId="1" applyFont="1" applyFill="1" applyBorder="1" applyAlignment="1">
      <alignment horizontal="center" vertical="center"/>
    </xf>
    <xf numFmtId="0" fontId="6" fillId="11" borderId="0" xfId="1" applyFont="1" applyFill="1" applyAlignment="1" applyProtection="1">
      <alignment horizontal="left" vertical="center"/>
      <protection locked="0"/>
    </xf>
    <xf numFmtId="0" fontId="6" fillId="11" borderId="0" xfId="1" applyFont="1" applyFill="1" applyAlignment="1" applyProtection="1">
      <alignment horizontal="center" vertical="center"/>
      <protection locked="0"/>
    </xf>
    <xf numFmtId="0" fontId="3" fillId="11" borderId="0" xfId="1" applyFont="1" applyFill="1" applyAlignment="1">
      <alignment horizontal="center" vertical="center"/>
    </xf>
    <xf numFmtId="0" fontId="3" fillId="11" borderId="0" xfId="1" applyFont="1" applyFill="1" applyAlignment="1">
      <alignment horizontal="right" vertical="center"/>
    </xf>
    <xf numFmtId="0" fontId="20" fillId="11" borderId="0" xfId="1" applyFont="1" applyFill="1" applyAlignment="1">
      <alignment horizontal="center"/>
    </xf>
    <xf numFmtId="0" fontId="20" fillId="11" borderId="0" xfId="1" applyFont="1" applyFill="1" applyBorder="1" applyAlignment="1">
      <alignment horizontal="center"/>
    </xf>
    <xf numFmtId="0" fontId="1" fillId="11" borderId="0" xfId="1" applyFont="1" applyFill="1" applyAlignment="1">
      <alignment horizontal="center"/>
    </xf>
    <xf numFmtId="0" fontId="15" fillId="11" borderId="0" xfId="1" applyFont="1" applyFill="1" applyAlignment="1">
      <alignment horizontal="center"/>
    </xf>
    <xf numFmtId="0" fontId="16" fillId="11" borderId="0" xfId="1" applyFont="1" applyFill="1" applyAlignment="1">
      <alignment horizontal="center" vertical="center"/>
    </xf>
    <xf numFmtId="0" fontId="1" fillId="11" borderId="0" xfId="1" applyFont="1" applyFill="1" applyAlignment="1">
      <alignment horizontal="center" vertical="center"/>
    </xf>
    <xf numFmtId="0" fontId="1" fillId="11" borderId="0" xfId="1" applyFont="1" applyFill="1"/>
    <xf numFmtId="0" fontId="3" fillId="11" borderId="90" xfId="1" applyFont="1" applyFill="1" applyBorder="1"/>
    <xf numFmtId="0" fontId="1" fillId="11" borderId="93" xfId="1" applyFont="1" applyFill="1" applyBorder="1" applyAlignment="1">
      <alignment horizontal="center" vertical="center"/>
    </xf>
    <xf numFmtId="0" fontId="3" fillId="11" borderId="0" xfId="1" applyFont="1" applyFill="1" applyBorder="1"/>
    <xf numFmtId="0" fontId="3" fillId="11" borderId="94" xfId="1" applyFont="1" applyFill="1" applyBorder="1"/>
    <xf numFmtId="0" fontId="3" fillId="11" borderId="95" xfId="1" applyFont="1" applyFill="1" applyBorder="1"/>
    <xf numFmtId="0" fontId="22" fillId="11" borderId="0" xfId="1" applyFont="1" applyFill="1"/>
    <xf numFmtId="0" fontId="5" fillId="11" borderId="0" xfId="1" applyFont="1" applyFill="1" applyBorder="1" applyAlignment="1">
      <alignment horizontal="center" textRotation="90"/>
    </xf>
    <xf numFmtId="0" fontId="3" fillId="11" borderId="94" xfId="1" applyFont="1" applyFill="1" applyBorder="1" applyAlignment="1">
      <alignment vertical="center"/>
    </xf>
    <xf numFmtId="0" fontId="7" fillId="11" borderId="0" xfId="1" applyFont="1" applyFill="1" applyAlignment="1">
      <alignment horizontal="center" textRotation="90"/>
    </xf>
    <xf numFmtId="0" fontId="3" fillId="11" borderId="96" xfId="1" applyFont="1" applyFill="1" applyBorder="1" applyAlignment="1">
      <alignment vertical="center"/>
    </xf>
    <xf numFmtId="0" fontId="9" fillId="11" borderId="0" xfId="1" applyFont="1" applyFill="1" applyAlignment="1">
      <alignment horizontal="center" textRotation="90"/>
    </xf>
    <xf numFmtId="0" fontId="5" fillId="11" borderId="0" xfId="1" applyFont="1" applyFill="1" applyAlignment="1">
      <alignment horizontal="center" textRotation="90"/>
    </xf>
    <xf numFmtId="0" fontId="8" fillId="11" borderId="0" xfId="1" applyFont="1" applyFill="1" applyAlignment="1">
      <alignment horizontal="center" vertical="center"/>
    </xf>
    <xf numFmtId="0" fontId="12" fillId="11" borderId="0" xfId="1" applyFont="1" applyFill="1"/>
    <xf numFmtId="0" fontId="12" fillId="11" borderId="0" xfId="1" applyFont="1" applyFill="1" applyAlignment="1" applyProtection="1">
      <alignment horizontal="center" vertical="center"/>
      <protection locked="0"/>
    </xf>
    <xf numFmtId="0" fontId="12" fillId="11" borderId="0" xfId="1" applyFont="1" applyFill="1" applyAlignment="1">
      <alignment vertical="center"/>
    </xf>
    <xf numFmtId="0" fontId="8" fillId="11" borderId="70" xfId="1" applyFont="1" applyFill="1" applyBorder="1" applyAlignment="1">
      <alignment horizontal="center" vertical="center"/>
    </xf>
    <xf numFmtId="0" fontId="8" fillId="11" borderId="93" xfId="1" applyFont="1" applyFill="1" applyBorder="1" applyAlignment="1">
      <alignment horizontal="center" vertical="center"/>
    </xf>
    <xf numFmtId="0" fontId="8" fillId="11" borderId="0" xfId="1" applyFont="1" applyFill="1" applyBorder="1" applyAlignment="1">
      <alignment horizontal="center" vertical="center"/>
    </xf>
    <xf numFmtId="0" fontId="8" fillId="23" borderId="93" xfId="1" applyFont="1" applyFill="1" applyBorder="1" applyAlignment="1">
      <alignment horizontal="center" vertical="center"/>
    </xf>
    <xf numFmtId="0" fontId="12" fillId="11" borderId="0" xfId="1" applyFont="1" applyFill="1" applyBorder="1"/>
    <xf numFmtId="0" fontId="12" fillId="11" borderId="0" xfId="1" applyFont="1" applyFill="1" applyBorder="1" applyAlignment="1" applyProtection="1">
      <alignment horizontal="center" vertical="center"/>
      <protection locked="0"/>
    </xf>
    <xf numFmtId="0" fontId="8" fillId="23" borderId="0" xfId="1" applyFont="1" applyFill="1" applyBorder="1" applyAlignment="1">
      <alignment horizontal="center" vertical="center"/>
    </xf>
    <xf numFmtId="0" fontId="12" fillId="11" borderId="0" xfId="1" applyFont="1" applyFill="1" applyBorder="1" applyAlignment="1">
      <alignment vertical="center"/>
    </xf>
    <xf numFmtId="0" fontId="22" fillId="3" borderId="70" xfId="0" applyFont="1" applyFill="1" applyBorder="1" applyAlignment="1">
      <alignment horizontal="center" vertical="center"/>
    </xf>
    <xf numFmtId="0" fontId="8" fillId="23" borderId="91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vertical="center"/>
    </xf>
    <xf numFmtId="0" fontId="22" fillId="3" borderId="97" xfId="0" applyFont="1" applyFill="1" applyBorder="1" applyAlignment="1">
      <alignment horizontal="center" vertical="center"/>
    </xf>
    <xf numFmtId="0" fontId="8" fillId="24" borderId="0" xfId="1" applyFont="1" applyFill="1" applyBorder="1" applyAlignment="1">
      <alignment horizontal="center" vertical="center"/>
    </xf>
    <xf numFmtId="0" fontId="8" fillId="24" borderId="98" xfId="1" applyFont="1" applyFill="1" applyBorder="1" applyAlignment="1">
      <alignment horizontal="center" vertical="center"/>
    </xf>
    <xf numFmtId="0" fontId="8" fillId="23" borderId="98" xfId="1" applyFont="1" applyFill="1" applyBorder="1" applyAlignment="1">
      <alignment horizontal="center" vertical="center"/>
    </xf>
    <xf numFmtId="0" fontId="12" fillId="11" borderId="0" xfId="1" applyFont="1" applyFill="1" applyAlignment="1">
      <alignment horizontal="right" vertical="center"/>
    </xf>
    <xf numFmtId="0" fontId="3" fillId="11" borderId="91" xfId="1" applyFont="1" applyFill="1" applyBorder="1"/>
    <xf numFmtId="0" fontId="5" fillId="11" borderId="0" xfId="1" applyFont="1" applyFill="1" applyAlignment="1">
      <alignment horizontal="center" vertical="center"/>
    </xf>
    <xf numFmtId="0" fontId="3" fillId="11" borderId="89" xfId="1" applyFont="1" applyFill="1" applyBorder="1"/>
    <xf numFmtId="0" fontId="3" fillId="11" borderId="0" xfId="1" applyFont="1" applyFill="1" applyBorder="1" applyAlignment="1">
      <alignment horizontal="left" vertical="center"/>
    </xf>
    <xf numFmtId="0" fontId="5" fillId="11" borderId="0" xfId="1" applyFont="1" applyFill="1" applyBorder="1" applyAlignment="1">
      <alignment horizontal="center" vertical="center"/>
    </xf>
    <xf numFmtId="0" fontId="11" fillId="11" borderId="0" xfId="1" applyFont="1" applyFill="1" applyBorder="1" applyAlignment="1">
      <alignment horizontal="right" vertical="center"/>
    </xf>
    <xf numFmtId="0" fontId="16" fillId="11" borderId="0" xfId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0" fontId="6" fillId="11" borderId="0" xfId="1" applyFont="1" applyFill="1" applyBorder="1" applyAlignment="1" applyProtection="1">
      <alignment horizontal="center" vertical="center"/>
      <protection locked="0"/>
    </xf>
    <xf numFmtId="0" fontId="6" fillId="11" borderId="0" xfId="1" applyFont="1" applyFill="1" applyBorder="1" applyAlignment="1" applyProtection="1">
      <alignment horizontal="left" vertical="center"/>
      <protection locked="0"/>
    </xf>
    <xf numFmtId="0" fontId="3" fillId="11" borderId="0" xfId="1" applyFont="1" applyFill="1" applyBorder="1" applyAlignment="1">
      <alignment horizontal="center" vertical="center"/>
    </xf>
    <xf numFmtId="0" fontId="3" fillId="11" borderId="0" xfId="1" applyFont="1" applyFill="1" applyBorder="1" applyAlignment="1">
      <alignment horizontal="right" vertical="center"/>
    </xf>
    <xf numFmtId="0" fontId="1" fillId="11" borderId="0" xfId="1" applyFont="1" applyFill="1" applyBorder="1" applyAlignment="1">
      <alignment horizontal="center"/>
    </xf>
    <xf numFmtId="0" fontId="15" fillId="11" borderId="0" xfId="1" applyFont="1" applyFill="1" applyBorder="1" applyAlignment="1">
      <alignment horizontal="center"/>
    </xf>
    <xf numFmtId="0" fontId="16" fillId="11" borderId="0" xfId="1" applyFont="1" applyFill="1" applyBorder="1" applyAlignment="1" applyProtection="1">
      <alignment horizontal="center" vertical="center"/>
      <protection locked="0"/>
    </xf>
    <xf numFmtId="0" fontId="1" fillId="11" borderId="0" xfId="1" applyFont="1" applyFill="1" applyBorder="1" applyAlignment="1">
      <alignment vertical="center"/>
    </xf>
    <xf numFmtId="0" fontId="8" fillId="11" borderId="98" xfId="1" applyFont="1" applyFill="1" applyBorder="1" applyAlignment="1">
      <alignment horizontal="center" vertical="center"/>
    </xf>
    <xf numFmtId="0" fontId="1" fillId="11" borderId="0" xfId="0" applyFont="1" applyFill="1"/>
    <xf numFmtId="0" fontId="22" fillId="11" borderId="0" xfId="1" applyFont="1" applyFill="1" applyBorder="1"/>
    <xf numFmtId="0" fontId="8" fillId="11" borderId="91" xfId="1" applyFont="1" applyFill="1" applyBorder="1" applyAlignment="1">
      <alignment horizontal="center" vertical="center"/>
    </xf>
    <xf numFmtId="0" fontId="22" fillId="11" borderId="97" xfId="0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 textRotation="90"/>
    </xf>
    <xf numFmtId="0" fontId="1" fillId="11" borderId="0" xfId="1" applyFont="1" applyFill="1" applyBorder="1"/>
    <xf numFmtId="0" fontId="7" fillId="11" borderId="0" xfId="1" applyFont="1" applyFill="1" applyBorder="1" applyAlignment="1">
      <alignment horizontal="center" textRotation="90"/>
    </xf>
    <xf numFmtId="0" fontId="1" fillId="11" borderId="0" xfId="1" applyFont="1" applyFill="1" applyBorder="1" applyAlignment="1">
      <alignment horizontal="center" vertical="center"/>
    </xf>
    <xf numFmtId="0" fontId="9" fillId="11" borderId="0" xfId="1" applyFont="1" applyFill="1" applyBorder="1" applyAlignment="1">
      <alignment horizontal="center" textRotation="90"/>
    </xf>
    <xf numFmtId="0" fontId="12" fillId="11" borderId="0" xfId="1" applyFont="1" applyFill="1" applyBorder="1" applyAlignment="1">
      <alignment horizontal="right" vertical="center"/>
    </xf>
    <xf numFmtId="0" fontId="3" fillId="3" borderId="99" xfId="0" applyFont="1" applyFill="1" applyBorder="1"/>
    <xf numFmtId="0" fontId="3" fillId="3" borderId="100" xfId="0" applyFont="1" applyFill="1" applyBorder="1"/>
    <xf numFmtId="0" fontId="3" fillId="3" borderId="101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3" fillId="3" borderId="10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102" xfId="0" applyFont="1" applyFill="1" applyBorder="1"/>
    <xf numFmtId="0" fontId="11" fillId="3" borderId="0" xfId="0" applyFont="1" applyFill="1" applyBorder="1" applyAlignment="1">
      <alignment horizontal="right" vertical="center"/>
    </xf>
    <xf numFmtId="0" fontId="3" fillId="3" borderId="33" xfId="0" applyFont="1" applyFill="1" applyBorder="1"/>
    <xf numFmtId="0" fontId="17" fillId="3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/>
    </xf>
    <xf numFmtId="0" fontId="0" fillId="3" borderId="33" xfId="0" applyFill="1" applyBorder="1"/>
    <xf numFmtId="0" fontId="18" fillId="3" borderId="3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3" fillId="3" borderId="103" xfId="0" applyFont="1" applyFill="1" applyBorder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0" fillId="3" borderId="0" xfId="0" applyFill="1" applyAlignment="1"/>
    <xf numFmtId="0" fontId="5" fillId="3" borderId="0" xfId="0" applyFont="1" applyFill="1" applyBorder="1" applyAlignment="1">
      <alignment horizontal="center" textRotation="90"/>
    </xf>
    <xf numFmtId="0" fontId="7" fillId="3" borderId="0" xfId="0" applyFont="1" applyFill="1" applyBorder="1" applyAlignment="1">
      <alignment horizontal="center" textRotation="90"/>
    </xf>
    <xf numFmtId="0" fontId="12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3" fillId="3" borderId="104" xfId="0" applyFont="1" applyFill="1" applyBorder="1"/>
    <xf numFmtId="0" fontId="0" fillId="3" borderId="0" xfId="0" applyFill="1"/>
    <xf numFmtId="0" fontId="3" fillId="3" borderId="96" xfId="0" applyFont="1" applyFill="1" applyBorder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 vertical="center" textRotation="90"/>
    </xf>
    <xf numFmtId="0" fontId="0" fillId="3" borderId="105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textRotation="90"/>
    </xf>
    <xf numFmtId="0" fontId="21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vertical="center"/>
      <protection locked="0"/>
    </xf>
    <xf numFmtId="0" fontId="25" fillId="11" borderId="0" xfId="1" applyFont="1" applyFill="1" applyBorder="1" applyAlignment="1">
      <alignment horizontal="center" vertical="center"/>
    </xf>
    <xf numFmtId="0" fontId="13" fillId="11" borderId="0" xfId="1" applyFont="1" applyFill="1" applyBorder="1" applyAlignment="1">
      <alignment horizontal="center" vertical="center"/>
    </xf>
    <xf numFmtId="0" fontId="13" fillId="11" borderId="98" xfId="1" applyFont="1" applyFill="1" applyBorder="1" applyAlignment="1">
      <alignment horizontal="center" vertical="center"/>
    </xf>
    <xf numFmtId="0" fontId="25" fillId="11" borderId="0" xfId="1" applyFont="1" applyFill="1" applyBorder="1" applyAlignment="1">
      <alignment horizontal="center" vertical="top"/>
    </xf>
    <xf numFmtId="0" fontId="22" fillId="11" borderId="0" xfId="0" applyFont="1" applyFill="1"/>
    <xf numFmtId="0" fontId="12" fillId="11" borderId="0" xfId="1" applyFont="1" applyFill="1" applyBorder="1" applyProtection="1">
      <protection locked="0"/>
    </xf>
    <xf numFmtId="0" fontId="8" fillId="11" borderId="0" xfId="1" applyFont="1" applyFill="1" applyBorder="1" applyAlignment="1" applyProtection="1">
      <alignment horizontal="center" vertical="center"/>
      <protection locked="0"/>
    </xf>
    <xf numFmtId="0" fontId="8" fillId="11" borderId="98" xfId="1" applyFont="1" applyFill="1" applyBorder="1" applyAlignment="1" applyProtection="1">
      <alignment horizontal="center" vertical="center"/>
      <protection locked="0"/>
    </xf>
    <xf numFmtId="0" fontId="22" fillId="11" borderId="0" xfId="1" applyFont="1" applyFill="1" applyBorder="1" applyProtection="1">
      <protection locked="0"/>
    </xf>
    <xf numFmtId="0" fontId="16" fillId="21" borderId="0" xfId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" fillId="11" borderId="0" xfId="1" applyFont="1" applyFill="1" applyAlignment="1" applyProtection="1">
      <alignment vertical="center"/>
      <protection locked="0"/>
    </xf>
    <xf numFmtId="0" fontId="3" fillId="11" borderId="0" xfId="1" applyFont="1" applyFill="1" applyBorder="1" applyAlignment="1" applyProtection="1">
      <alignment vertical="center"/>
      <protection locked="0"/>
    </xf>
    <xf numFmtId="0" fontId="12" fillId="11" borderId="0" xfId="1" applyFont="1" applyFill="1" applyProtection="1">
      <protection locked="0"/>
    </xf>
    <xf numFmtId="0" fontId="8" fillId="11" borderId="0" xfId="1" applyFont="1" applyFill="1" applyAlignment="1" applyProtection="1">
      <alignment horizontal="center" vertical="center"/>
      <protection locked="0"/>
    </xf>
    <xf numFmtId="0" fontId="1" fillId="20" borderId="0" xfId="1" applyFont="1" applyFill="1" applyAlignment="1" applyProtection="1">
      <alignment vertical="center"/>
      <protection locked="0"/>
    </xf>
    <xf numFmtId="0" fontId="8" fillId="23" borderId="0" xfId="1" applyFont="1" applyFill="1" applyBorder="1" applyAlignment="1" applyProtection="1">
      <alignment horizontal="center" vertical="center"/>
      <protection locked="0"/>
    </xf>
    <xf numFmtId="0" fontId="5" fillId="11" borderId="0" xfId="1" applyFont="1" applyFill="1" applyAlignment="1" applyProtection="1">
      <alignment horizontal="center" textRotation="90"/>
      <protection locked="0"/>
    </xf>
    <xf numFmtId="0" fontId="22" fillId="11" borderId="0" xfId="1" applyFont="1" applyFill="1" applyProtection="1">
      <protection locked="0"/>
    </xf>
    <xf numFmtId="0" fontId="8" fillId="23" borderId="98" xfId="1" applyFont="1" applyFill="1" applyBorder="1" applyAlignment="1" applyProtection="1">
      <alignment horizontal="center" vertical="center"/>
      <protection locked="0"/>
    </xf>
    <xf numFmtId="0" fontId="25" fillId="11" borderId="0" xfId="1" applyFont="1" applyFill="1" applyAlignment="1">
      <alignment horizontal="center" vertical="center"/>
    </xf>
    <xf numFmtId="0" fontId="22" fillId="11" borderId="0" xfId="1" applyFont="1" applyFill="1" applyBorder="1" applyAlignment="1">
      <alignment vertical="center"/>
    </xf>
    <xf numFmtId="0" fontId="22" fillId="11" borderId="94" xfId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2" fillId="11" borderId="96" xfId="1" applyFont="1" applyFill="1" applyBorder="1" applyAlignment="1">
      <alignment vertical="center"/>
    </xf>
    <xf numFmtId="0" fontId="7" fillId="11" borderId="0" xfId="1" applyFont="1" applyFill="1" applyAlignment="1" applyProtection="1">
      <alignment horizontal="center" textRotation="90"/>
      <protection locked="0"/>
    </xf>
    <xf numFmtId="0" fontId="13" fillId="11" borderId="0" xfId="1" applyFont="1" applyFill="1" applyAlignment="1">
      <alignment horizontal="center" vertical="center"/>
    </xf>
    <xf numFmtId="0" fontId="9" fillId="11" borderId="0" xfId="1" applyFont="1" applyFill="1" applyBorder="1" applyAlignment="1">
      <alignment vertical="center"/>
    </xf>
    <xf numFmtId="0" fontId="3" fillId="11" borderId="0" xfId="1" applyFont="1" applyFill="1" applyProtection="1">
      <protection locked="0"/>
    </xf>
    <xf numFmtId="0" fontId="3" fillId="11" borderId="0" xfId="1" applyFont="1" applyFill="1" applyAlignment="1" applyProtection="1">
      <alignment horizontal="left" vertical="center"/>
      <protection locked="0"/>
    </xf>
    <xf numFmtId="0" fontId="12" fillId="11" borderId="0" xfId="1" applyFont="1" applyFill="1" applyAlignment="1" applyProtection="1">
      <alignment vertical="center"/>
      <protection locked="0"/>
    </xf>
    <xf numFmtId="0" fontId="12" fillId="11" borderId="0" xfId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8" borderId="3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8" fillId="25" borderId="23" xfId="0" applyFont="1" applyFill="1" applyBorder="1" applyAlignment="1" applyProtection="1">
      <alignment horizontal="center" vertical="center"/>
      <protection locked="0"/>
    </xf>
    <xf numFmtId="0" fontId="8" fillId="25" borderId="32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8" borderId="0" xfId="0" applyFont="1" applyFill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3" fillId="0" borderId="0" xfId="0" applyFont="1" applyFill="1" applyBorder="1"/>
    <xf numFmtId="0" fontId="8" fillId="26" borderId="60" xfId="1" applyFont="1" applyFill="1" applyBorder="1" applyAlignment="1" applyProtection="1">
      <alignment horizontal="center" vertical="center"/>
      <protection locked="0"/>
    </xf>
    <xf numFmtId="0" fontId="8" fillId="26" borderId="69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>
      <alignment horizontal="center" vertical="center"/>
    </xf>
    <xf numFmtId="0" fontId="12" fillId="0" borderId="0" xfId="1" applyFont="1" applyFill="1" applyAlignment="1" applyProtection="1">
      <alignment vertical="center"/>
      <protection locked="0"/>
    </xf>
    <xf numFmtId="0" fontId="8" fillId="27" borderId="41" xfId="1" applyFont="1" applyFill="1" applyBorder="1" applyAlignment="1">
      <alignment horizontal="center" vertical="center"/>
    </xf>
    <xf numFmtId="0" fontId="8" fillId="27" borderId="68" xfId="1" applyFont="1" applyFill="1" applyBorder="1" applyAlignment="1">
      <alignment horizontal="center" vertical="center"/>
    </xf>
    <xf numFmtId="0" fontId="8" fillId="27" borderId="4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27" borderId="106" xfId="1" applyFont="1" applyFill="1" applyBorder="1" applyAlignment="1">
      <alignment horizontal="center" vertical="center"/>
    </xf>
    <xf numFmtId="0" fontId="12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28" borderId="23" xfId="1" applyFont="1" applyFill="1" applyBorder="1" applyAlignment="1" applyProtection="1">
      <alignment horizontal="center" vertical="center"/>
      <protection locked="0"/>
    </xf>
    <xf numFmtId="0" fontId="8" fillId="28" borderId="32" xfId="1" applyFont="1" applyFill="1" applyBorder="1" applyAlignment="1" applyProtection="1">
      <alignment horizontal="center" vertical="center"/>
      <protection locked="0"/>
    </xf>
    <xf numFmtId="0" fontId="8" fillId="28" borderId="60" xfId="1" applyFont="1" applyFill="1" applyBorder="1" applyAlignment="1" applyProtection="1">
      <alignment horizontal="center" vertical="center"/>
      <protection locked="0"/>
    </xf>
    <xf numFmtId="0" fontId="8" fillId="28" borderId="69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textRotation="90"/>
      <protection locked="0"/>
    </xf>
    <xf numFmtId="0" fontId="8" fillId="29" borderId="5" xfId="1" applyFont="1" applyFill="1" applyBorder="1" applyAlignment="1">
      <alignment horizontal="center" vertical="center"/>
    </xf>
    <xf numFmtId="0" fontId="8" fillId="29" borderId="31" xfId="1" applyFont="1" applyFill="1" applyBorder="1" applyAlignment="1">
      <alignment horizontal="center" vertical="center"/>
    </xf>
    <xf numFmtId="0" fontId="8" fillId="30" borderId="42" xfId="1" applyFont="1" applyFill="1" applyBorder="1" applyAlignment="1">
      <alignment horizontal="center" vertical="center"/>
    </xf>
    <xf numFmtId="0" fontId="8" fillId="30" borderId="68" xfId="1" applyFont="1" applyFill="1" applyBorder="1" applyAlignment="1">
      <alignment horizontal="center" vertical="center"/>
    </xf>
    <xf numFmtId="0" fontId="8" fillId="0" borderId="98" xfId="1" applyFont="1" applyFill="1" applyBorder="1" applyAlignment="1" applyProtection="1">
      <alignment horizontal="center" vertical="center"/>
      <protection locked="0"/>
    </xf>
    <xf numFmtId="0" fontId="7" fillId="11" borderId="0" xfId="1" applyFont="1" applyFill="1" applyBorder="1" applyAlignment="1" applyProtection="1">
      <alignment horizontal="center" textRotation="90"/>
    </xf>
    <xf numFmtId="0" fontId="8" fillId="23" borderId="93" xfId="1" applyFont="1" applyFill="1" applyBorder="1" applyAlignment="1" applyProtection="1">
      <alignment horizontal="center" vertical="center"/>
    </xf>
    <xf numFmtId="0" fontId="12" fillId="11" borderId="0" xfId="1" applyFont="1" applyFill="1" applyBorder="1" applyProtection="1"/>
    <xf numFmtId="0" fontId="12" fillId="11" borderId="0" xfId="1" applyFont="1" applyFill="1" applyBorder="1" applyAlignment="1" applyProtection="1">
      <alignment horizontal="center" vertical="center"/>
    </xf>
    <xf numFmtId="0" fontId="8" fillId="11" borderId="0" xfId="1" applyFont="1" applyFill="1" applyBorder="1" applyAlignment="1" applyProtection="1">
      <alignment horizontal="center" vertical="center"/>
    </xf>
    <xf numFmtId="0" fontId="8" fillId="23" borderId="0" xfId="1" applyFont="1" applyFill="1" applyBorder="1" applyAlignment="1" applyProtection="1">
      <alignment horizontal="center" vertical="center"/>
    </xf>
    <xf numFmtId="0" fontId="9" fillId="11" borderId="0" xfId="1" applyFont="1" applyFill="1" applyBorder="1" applyAlignment="1" applyProtection="1">
      <alignment vertical="center"/>
    </xf>
    <xf numFmtId="0" fontId="8" fillId="11" borderId="0" xfId="1" applyFont="1" applyFill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>
      <alignment vertical="center"/>
    </xf>
    <xf numFmtId="0" fontId="8" fillId="31" borderId="60" xfId="1" applyFont="1" applyFill="1" applyBorder="1" applyAlignment="1" applyProtection="1">
      <alignment horizontal="center" vertical="center"/>
      <protection locked="0"/>
    </xf>
    <xf numFmtId="0" fontId="8" fillId="31" borderId="69" xfId="1" applyFont="1" applyFill="1" applyBorder="1" applyAlignment="1" applyProtection="1">
      <alignment horizontal="center" vertical="center"/>
      <protection locked="0"/>
    </xf>
    <xf numFmtId="0" fontId="8" fillId="32" borderId="23" xfId="1" applyFont="1" applyFill="1" applyBorder="1" applyAlignment="1" applyProtection="1">
      <alignment horizontal="center" vertical="center"/>
      <protection locked="0"/>
    </xf>
    <xf numFmtId="0" fontId="8" fillId="32" borderId="32" xfId="1" applyFont="1" applyFill="1" applyBorder="1" applyAlignment="1" applyProtection="1">
      <alignment horizontal="center" vertical="center"/>
      <protection locked="0"/>
    </xf>
    <xf numFmtId="0" fontId="12" fillId="32" borderId="0" xfId="1" applyFont="1" applyFill="1" applyProtection="1">
      <protection locked="0"/>
    </xf>
    <xf numFmtId="0" fontId="8" fillId="32" borderId="60" xfId="1" applyFont="1" applyFill="1" applyBorder="1" applyAlignment="1" applyProtection="1">
      <alignment horizontal="center" vertical="center"/>
      <protection locked="0"/>
    </xf>
    <xf numFmtId="0" fontId="8" fillId="32" borderId="69" xfId="1" applyFont="1" applyFill="1" applyBorder="1" applyAlignment="1" applyProtection="1">
      <alignment horizontal="center" vertical="center"/>
      <protection locked="0"/>
    </xf>
    <xf numFmtId="0" fontId="25" fillId="0" borderId="0" xfId="1" applyFont="1" applyFill="1" applyAlignment="1">
      <alignment horizontal="center" vertical="center"/>
    </xf>
    <xf numFmtId="0" fontId="8" fillId="0" borderId="70" xfId="1" applyFont="1" applyFill="1" applyBorder="1" applyAlignment="1">
      <alignment horizontal="center" vertical="center"/>
    </xf>
    <xf numFmtId="0" fontId="1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3" fillId="0" borderId="96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1" applyFill="1"/>
    <xf numFmtId="0" fontId="13" fillId="33" borderId="5" xfId="0" applyFont="1" applyFill="1" applyBorder="1" applyAlignment="1" applyProtection="1">
      <alignment horizontal="center" vertical="center"/>
      <protection locked="0"/>
    </xf>
    <xf numFmtId="0" fontId="13" fillId="4" borderId="110" xfId="0" applyFont="1" applyFill="1" applyBorder="1" applyAlignment="1">
      <alignment horizontal="center" vertical="center"/>
    </xf>
    <xf numFmtId="0" fontId="22" fillId="4" borderId="111" xfId="0" applyFont="1" applyFill="1" applyBorder="1" applyAlignment="1">
      <alignment horizontal="center" vertical="center"/>
    </xf>
    <xf numFmtId="0" fontId="22" fillId="4" borderId="112" xfId="0" applyFont="1" applyFill="1" applyBorder="1" applyAlignment="1">
      <alignment horizontal="center" vertical="center"/>
    </xf>
    <xf numFmtId="0" fontId="3" fillId="11" borderId="70" xfId="1" applyFont="1" applyFill="1" applyBorder="1" applyAlignment="1">
      <alignment horizontal="center" vertical="center"/>
    </xf>
    <xf numFmtId="0" fontId="22" fillId="3" borderId="7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textRotation="90"/>
    </xf>
    <xf numFmtId="0" fontId="7" fillId="3" borderId="114" xfId="0" applyFont="1" applyFill="1" applyBorder="1" applyAlignment="1">
      <alignment horizontal="center" textRotation="9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textRotation="90"/>
    </xf>
    <xf numFmtId="0" fontId="9" fillId="4" borderId="37" xfId="0" applyFont="1" applyFill="1" applyBorder="1" applyAlignment="1" applyProtection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 textRotation="90"/>
    </xf>
    <xf numFmtId="0" fontId="9" fillId="4" borderId="105" xfId="0" applyFont="1" applyFill="1" applyBorder="1" applyAlignment="1" applyProtection="1">
      <alignment horizontal="center" vertical="center" textRotation="90"/>
    </xf>
    <xf numFmtId="0" fontId="9" fillId="4" borderId="0" xfId="0" applyFont="1" applyFill="1" applyBorder="1" applyAlignment="1" applyProtection="1">
      <alignment horizontal="center" vertical="center" textRotation="90"/>
    </xf>
    <xf numFmtId="0" fontId="9" fillId="4" borderId="115" xfId="0" applyFont="1" applyFill="1" applyBorder="1" applyAlignment="1" applyProtection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0" fontId="10" fillId="3" borderId="108" xfId="0" applyFont="1" applyFill="1" applyBorder="1" applyAlignment="1">
      <alignment horizontal="center" vertical="center"/>
    </xf>
    <xf numFmtId="0" fontId="10" fillId="3" borderId="109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5" fillId="3" borderId="113" xfId="0" applyFont="1" applyFill="1" applyBorder="1" applyAlignment="1">
      <alignment horizontal="center"/>
    </xf>
    <xf numFmtId="0" fontId="22" fillId="3" borderId="113" xfId="0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 vertical="center" textRotation="90"/>
      <protection locked="0"/>
    </xf>
    <xf numFmtId="0" fontId="9" fillId="4" borderId="37" xfId="0" applyFont="1" applyFill="1" applyBorder="1" applyAlignment="1">
      <alignment horizontal="center" vertical="center" textRotation="90"/>
    </xf>
    <xf numFmtId="0" fontId="9" fillId="4" borderId="2" xfId="0" applyFont="1" applyFill="1" applyBorder="1" applyAlignment="1">
      <alignment horizontal="center" vertical="center" textRotation="90"/>
    </xf>
    <xf numFmtId="0" fontId="9" fillId="4" borderId="105" xfId="0" applyFont="1" applyFill="1" applyBorder="1" applyAlignment="1">
      <alignment horizontal="center" vertical="center" textRotation="90"/>
    </xf>
    <xf numFmtId="0" fontId="9" fillId="4" borderId="0" xfId="0" applyFont="1" applyFill="1" applyBorder="1" applyAlignment="1">
      <alignment horizontal="center" vertical="center" textRotation="90"/>
    </xf>
    <xf numFmtId="0" fontId="9" fillId="4" borderId="115" xfId="0" applyFont="1" applyFill="1" applyBorder="1" applyAlignment="1">
      <alignment horizontal="center" vertical="center" textRotation="90"/>
    </xf>
    <xf numFmtId="0" fontId="11" fillId="3" borderId="117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13" fillId="4" borderId="111" xfId="0" applyFont="1" applyFill="1" applyBorder="1" applyAlignment="1">
      <alignment horizontal="center" vertical="center"/>
    </xf>
    <xf numFmtId="0" fontId="13" fillId="4" borderId="112" xfId="0" applyFont="1" applyFill="1" applyBorder="1" applyAlignment="1">
      <alignment horizontal="center" vertical="center"/>
    </xf>
    <xf numFmtId="0" fontId="20" fillId="3" borderId="116" xfId="0" applyFont="1" applyFill="1" applyBorder="1" applyAlignment="1">
      <alignment horizontal="center"/>
    </xf>
    <xf numFmtId="0" fontId="0" fillId="3" borderId="116" xfId="0" applyFill="1" applyBorder="1" applyAlignment="1">
      <alignment horizontal="center"/>
    </xf>
    <xf numFmtId="0" fontId="20" fillId="3" borderId="113" xfId="0" applyFont="1" applyFill="1" applyBorder="1" applyAlignment="1">
      <alignment horizontal="center"/>
    </xf>
    <xf numFmtId="0" fontId="0" fillId="3" borderId="113" xfId="0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3" fillId="34" borderId="110" xfId="0" applyFont="1" applyFill="1" applyBorder="1" applyAlignment="1">
      <alignment horizontal="center" vertical="center"/>
    </xf>
    <xf numFmtId="0" fontId="13" fillId="34" borderId="111" xfId="0" applyFont="1" applyFill="1" applyBorder="1" applyAlignment="1">
      <alignment horizontal="center" vertical="center"/>
    </xf>
    <xf numFmtId="0" fontId="13" fillId="34" borderId="112" xfId="0" applyFont="1" applyFill="1" applyBorder="1" applyAlignment="1">
      <alignment horizontal="center" vertical="center"/>
    </xf>
    <xf numFmtId="0" fontId="5" fillId="11" borderId="119" xfId="1" applyFont="1" applyFill="1" applyBorder="1" applyAlignment="1">
      <alignment horizontal="center" textRotation="90"/>
    </xf>
    <xf numFmtId="0" fontId="11" fillId="11" borderId="120" xfId="1" applyFont="1" applyFill="1" applyBorder="1" applyAlignment="1">
      <alignment horizontal="center" vertical="center"/>
    </xf>
    <xf numFmtId="0" fontId="10" fillId="11" borderId="38" xfId="1" applyFont="1" applyFill="1" applyBorder="1" applyAlignment="1">
      <alignment horizontal="center" vertical="center"/>
    </xf>
    <xf numFmtId="0" fontId="4" fillId="11" borderId="41" xfId="1" applyFont="1" applyFill="1" applyBorder="1" applyAlignment="1" applyProtection="1">
      <alignment horizontal="center" vertical="center"/>
      <protection locked="0"/>
    </xf>
    <xf numFmtId="0" fontId="8" fillId="13" borderId="38" xfId="1" applyFont="1" applyFill="1" applyBorder="1" applyAlignment="1" applyProtection="1">
      <alignment horizontal="center" vertical="center" textRotation="90"/>
    </xf>
    <xf numFmtId="0" fontId="8" fillId="13" borderId="41" xfId="1" applyFont="1" applyFill="1" applyBorder="1" applyAlignment="1" applyProtection="1">
      <alignment horizontal="center" vertical="center" textRotation="90"/>
    </xf>
    <xf numFmtId="0" fontId="8" fillId="13" borderId="40" xfId="1" applyFont="1" applyFill="1" applyBorder="1" applyAlignment="1" applyProtection="1">
      <alignment horizontal="center" vertical="center" textRotation="90"/>
    </xf>
    <xf numFmtId="0" fontId="20" fillId="11" borderId="0" xfId="1" applyFont="1" applyFill="1" applyAlignment="1">
      <alignment horizontal="center"/>
    </xf>
    <xf numFmtId="0" fontId="13" fillId="35" borderId="5" xfId="1" applyFont="1" applyFill="1" applyBorder="1" applyAlignment="1" applyProtection="1">
      <alignment horizontal="center" vertical="center"/>
      <protection locked="0"/>
    </xf>
    <xf numFmtId="0" fontId="13" fillId="36" borderId="118" xfId="1" applyFont="1" applyFill="1" applyBorder="1" applyAlignment="1">
      <alignment horizontal="center" vertical="center"/>
    </xf>
    <xf numFmtId="0" fontId="5" fillId="0" borderId="119" xfId="1" applyFont="1" applyFill="1" applyBorder="1" applyAlignment="1">
      <alignment horizontal="center" textRotation="90"/>
    </xf>
    <xf numFmtId="0" fontId="8" fillId="13" borderId="42" xfId="1" applyFont="1" applyFill="1" applyBorder="1" applyAlignment="1" applyProtection="1">
      <alignment horizontal="center" vertical="center" textRotation="90"/>
    </xf>
    <xf numFmtId="0" fontId="22" fillId="3" borderId="97" xfId="0" applyFont="1" applyFill="1" applyBorder="1" applyAlignment="1">
      <alignment horizontal="center" vertical="center"/>
    </xf>
    <xf numFmtId="0" fontId="17" fillId="11" borderId="70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/>
    </xf>
    <xf numFmtId="0" fontId="20" fillId="11" borderId="94" xfId="1" applyFont="1" applyFill="1" applyBorder="1" applyAlignment="1">
      <alignment horizontal="center" vertical="center"/>
    </xf>
    <xf numFmtId="0" fontId="20" fillId="11" borderId="0" xfId="1" applyFont="1" applyFill="1" applyBorder="1" applyAlignment="1">
      <alignment horizontal="center" vertical="center"/>
    </xf>
    <xf numFmtId="0" fontId="13" fillId="37" borderId="121" xfId="1" applyFont="1" applyFill="1" applyBorder="1" applyAlignment="1">
      <alignment horizontal="center" vertical="center"/>
    </xf>
    <xf numFmtId="0" fontId="13" fillId="37" borderId="122" xfId="1" applyFont="1" applyFill="1" applyBorder="1" applyAlignment="1">
      <alignment horizontal="center" vertical="center"/>
    </xf>
    <xf numFmtId="0" fontId="13" fillId="37" borderId="123" xfId="1" applyFont="1" applyFill="1" applyBorder="1" applyAlignment="1">
      <alignment horizontal="center" vertical="center"/>
    </xf>
    <xf numFmtId="0" fontId="16" fillId="11" borderId="0" xfId="1" applyFont="1" applyFill="1" applyBorder="1" applyAlignment="1">
      <alignment horizontal="center" vertical="center"/>
    </xf>
    <xf numFmtId="0" fontId="16" fillId="11" borderId="0" xfId="1" applyFont="1" applyFill="1" applyBorder="1" applyAlignment="1" applyProtection="1">
      <alignment horizontal="center" vertical="center"/>
      <protection locked="0"/>
    </xf>
    <xf numFmtId="0" fontId="7" fillId="11" borderId="119" xfId="1" applyFont="1" applyFill="1" applyBorder="1" applyAlignment="1" applyProtection="1">
      <alignment horizontal="center" textRotation="90"/>
      <protection locked="0"/>
    </xf>
    <xf numFmtId="0" fontId="7" fillId="0" borderId="119" xfId="1" applyFont="1" applyFill="1" applyBorder="1" applyAlignment="1" applyProtection="1">
      <alignment horizontal="center" textRotation="90"/>
      <protection locked="0"/>
    </xf>
    <xf numFmtId="0" fontId="8" fillId="13" borderId="68" xfId="1" applyFont="1" applyFill="1" applyBorder="1" applyAlignment="1" applyProtection="1">
      <alignment horizontal="center" vertical="center" textRotation="90"/>
    </xf>
    <xf numFmtId="0" fontId="7" fillId="11" borderId="119" xfId="1" applyFont="1" applyFill="1" applyBorder="1" applyAlignment="1">
      <alignment horizontal="center" textRotation="90"/>
    </xf>
    <xf numFmtId="0" fontId="20" fillId="11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3" fillId="36" borderId="110" xfId="1" applyFont="1" applyFill="1" applyBorder="1" applyAlignment="1">
      <alignment horizontal="center" vertical="center"/>
    </xf>
    <xf numFmtId="0" fontId="16" fillId="22" borderId="0" xfId="1" applyFont="1" applyFill="1" applyBorder="1" applyAlignment="1">
      <alignment horizontal="center" vertical="center"/>
    </xf>
    <xf numFmtId="0" fontId="20" fillId="22" borderId="0" xfId="1" applyFont="1" applyFill="1" applyBorder="1" applyAlignment="1">
      <alignment horizontal="center"/>
    </xf>
    <xf numFmtId="0" fontId="20" fillId="11" borderId="0" xfId="1" applyFont="1" applyFill="1" applyBorder="1" applyAlignment="1">
      <alignment horizontal="center"/>
    </xf>
    <xf numFmtId="0" fontId="16" fillId="21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2" fillId="33" borderId="5" xfId="0" applyFont="1" applyFill="1" applyBorder="1" applyAlignment="1" applyProtection="1">
      <alignment vertical="center"/>
      <protection locked="0"/>
    </xf>
    <xf numFmtId="0" fontId="16" fillId="21" borderId="0" xfId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8" fillId="13" borderId="98" xfId="1" applyFont="1" applyFill="1" applyBorder="1" applyAlignment="1" applyProtection="1">
      <alignment horizontal="center" vertical="center" textRotation="90"/>
    </xf>
    <xf numFmtId="0" fontId="8" fillId="13" borderId="39" xfId="1" applyFont="1" applyFill="1" applyBorder="1" applyAlignment="1" applyProtection="1">
      <alignment horizontal="center" vertical="center" textRotation="90"/>
    </xf>
    <xf numFmtId="0" fontId="8" fillId="13" borderId="93" xfId="1" applyFont="1" applyFill="1" applyBorder="1" applyAlignment="1" applyProtection="1">
      <alignment horizontal="center" vertical="center" textRotation="90"/>
    </xf>
    <xf numFmtId="0" fontId="8" fillId="13" borderId="0" xfId="1" applyFont="1" applyFill="1" applyBorder="1" applyAlignment="1" applyProtection="1">
      <alignment horizontal="center" vertical="center" textRotation="90"/>
    </xf>
    <xf numFmtId="0" fontId="8" fillId="13" borderId="127" xfId="1" applyFont="1" applyFill="1" applyBorder="1" applyAlignment="1" applyProtection="1">
      <alignment horizontal="center" vertical="center" textRotation="90"/>
    </xf>
    <xf numFmtId="0" fontId="8" fillId="13" borderId="128" xfId="1" applyFont="1" applyFill="1" applyBorder="1" applyAlignment="1" applyProtection="1">
      <alignment horizontal="center" vertical="center" textRotation="90"/>
    </xf>
    <xf numFmtId="0" fontId="8" fillId="13" borderId="70" xfId="1" applyFont="1" applyFill="1" applyBorder="1" applyAlignment="1" applyProtection="1">
      <alignment horizontal="center" vertical="center" textRotation="90"/>
    </xf>
    <xf numFmtId="0" fontId="8" fillId="13" borderId="129" xfId="1" applyFont="1" applyFill="1" applyBorder="1" applyAlignment="1" applyProtection="1">
      <alignment horizontal="center" vertical="center" textRotation="90"/>
    </xf>
    <xf numFmtId="0" fontId="7" fillId="0" borderId="119" xfId="1" applyFont="1" applyFill="1" applyBorder="1" applyAlignment="1">
      <alignment horizontal="center" textRotation="90"/>
    </xf>
    <xf numFmtId="0" fontId="13" fillId="4" borderId="124" xfId="0" applyFont="1" applyFill="1" applyBorder="1" applyAlignment="1">
      <alignment horizontal="center" vertical="center"/>
    </xf>
    <xf numFmtId="0" fontId="13" fillId="4" borderId="125" xfId="0" applyFont="1" applyFill="1" applyBorder="1" applyAlignment="1">
      <alignment horizontal="center" vertical="center"/>
    </xf>
    <xf numFmtId="0" fontId="13" fillId="4" borderId="126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2" fillId="33" borderId="5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182880</xdr:rowOff>
    </xdr:from>
    <xdr:to>
      <xdr:col>9</xdr:col>
      <xdr:colOff>1493520</xdr:colOff>
      <xdr:row>4</xdr:row>
      <xdr:rowOff>312420</xdr:rowOff>
    </xdr:to>
    <xdr:pic>
      <xdr:nvPicPr>
        <xdr:cNvPr id="1026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BB15CB3B-487A-4912-B2E0-3E79C0E7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141732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1</xdr:row>
      <xdr:rowOff>7620</xdr:rowOff>
    </xdr:from>
    <xdr:to>
      <xdr:col>9</xdr:col>
      <xdr:colOff>1508760</xdr:colOff>
      <xdr:row>4</xdr:row>
      <xdr:rowOff>335280</xdr:rowOff>
    </xdr:to>
    <xdr:pic>
      <xdr:nvPicPr>
        <xdr:cNvPr id="2050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8A4E3279-1853-4C02-B1F7-E499AD36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9812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</xdr:row>
      <xdr:rowOff>0</xdr:rowOff>
    </xdr:from>
    <xdr:to>
      <xdr:col>9</xdr:col>
      <xdr:colOff>1531620</xdr:colOff>
      <xdr:row>4</xdr:row>
      <xdr:rowOff>327660</xdr:rowOff>
    </xdr:to>
    <xdr:pic>
      <xdr:nvPicPr>
        <xdr:cNvPr id="3074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76C10D4C-B417-4703-9297-31F995BB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" y="19050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0</xdr:row>
      <xdr:rowOff>144780</xdr:rowOff>
    </xdr:from>
    <xdr:to>
      <xdr:col>9</xdr:col>
      <xdr:colOff>1546860</xdr:colOff>
      <xdr:row>4</xdr:row>
      <xdr:rowOff>274320</xdr:rowOff>
    </xdr:to>
    <xdr:pic>
      <xdr:nvPicPr>
        <xdr:cNvPr id="4098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C976CAA4-BC2D-4E1B-B45D-6A578BB4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144780"/>
          <a:ext cx="141732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1</xdr:row>
      <xdr:rowOff>38100</xdr:rowOff>
    </xdr:from>
    <xdr:to>
      <xdr:col>9</xdr:col>
      <xdr:colOff>1546860</xdr:colOff>
      <xdr:row>4</xdr:row>
      <xdr:rowOff>365760</xdr:rowOff>
    </xdr:to>
    <xdr:pic>
      <xdr:nvPicPr>
        <xdr:cNvPr id="5122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F39B2B42-5898-4CD3-BB35-B6520B2B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22860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7620</xdr:rowOff>
    </xdr:from>
    <xdr:to>
      <xdr:col>3</xdr:col>
      <xdr:colOff>106680</xdr:colOff>
      <xdr:row>4</xdr:row>
      <xdr:rowOff>335280</xdr:rowOff>
    </xdr:to>
    <xdr:pic>
      <xdr:nvPicPr>
        <xdr:cNvPr id="6146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C2614141-AFF5-46B9-AC76-8545A6E5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19812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1</xdr:row>
      <xdr:rowOff>0</xdr:rowOff>
    </xdr:from>
    <xdr:to>
      <xdr:col>9</xdr:col>
      <xdr:colOff>1508760</xdr:colOff>
      <xdr:row>4</xdr:row>
      <xdr:rowOff>327660</xdr:rowOff>
    </xdr:to>
    <xdr:pic>
      <xdr:nvPicPr>
        <xdr:cNvPr id="7170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C88B8D4B-9C47-47B2-880B-CC43927A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9050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0</xdr:row>
      <xdr:rowOff>160020</xdr:rowOff>
    </xdr:from>
    <xdr:to>
      <xdr:col>9</xdr:col>
      <xdr:colOff>1485900</xdr:colOff>
      <xdr:row>4</xdr:row>
      <xdr:rowOff>297180</xdr:rowOff>
    </xdr:to>
    <xdr:pic>
      <xdr:nvPicPr>
        <xdr:cNvPr id="8194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A018E71A-7789-4536-AFB6-D0AAB5ED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02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</xdr:row>
      <xdr:rowOff>7620</xdr:rowOff>
    </xdr:from>
    <xdr:to>
      <xdr:col>9</xdr:col>
      <xdr:colOff>1531620</xdr:colOff>
      <xdr:row>4</xdr:row>
      <xdr:rowOff>335280</xdr:rowOff>
    </xdr:to>
    <xdr:pic>
      <xdr:nvPicPr>
        <xdr:cNvPr id="9218" name="Picture 1" descr="S:\DTB\Breitensport\PLAY+STAY\Logos\Play+Stay Logos\Play+Stay-white.gif">
          <a:extLst>
            <a:ext uri="{FF2B5EF4-FFF2-40B4-BE49-F238E27FC236}">
              <a16:creationId xmlns:a16="http://schemas.microsoft.com/office/drawing/2014/main" id="{6450FBB4-CCAA-4549-A92D-47D0B940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" y="19812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B17" t="str">
            <v/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  <cell r="B18" t="str">
            <v/>
          </cell>
          <cell r="D18" t="str">
            <v/>
          </cell>
          <cell r="E18" t="str">
            <v/>
          </cell>
        </row>
        <row r="19">
          <cell r="A19" t="str">
            <v>-</v>
          </cell>
          <cell r="B19" t="str">
            <v/>
          </cell>
          <cell r="D19" t="str">
            <v/>
          </cell>
          <cell r="E19" t="str">
            <v/>
          </cell>
        </row>
        <row r="20">
          <cell r="A20" t="str">
            <v>-</v>
          </cell>
          <cell r="B20" t="str">
            <v/>
          </cell>
          <cell r="D20" t="str">
            <v/>
          </cell>
          <cell r="E20" t="str">
            <v/>
          </cell>
        </row>
        <row r="21">
          <cell r="A21" t="str">
            <v>-</v>
          </cell>
          <cell r="B21" t="str">
            <v/>
          </cell>
          <cell r="D21" t="str">
            <v/>
          </cell>
          <cell r="E21" t="str">
            <v/>
          </cell>
        </row>
        <row r="22">
          <cell r="A22" t="str">
            <v>-</v>
          </cell>
          <cell r="B22" t="str">
            <v/>
          </cell>
          <cell r="D22" t="str">
            <v/>
          </cell>
          <cell r="E22" t="str">
            <v/>
          </cell>
        </row>
        <row r="23">
          <cell r="A23" t="str">
            <v>-</v>
          </cell>
          <cell r="B23" t="str">
            <v/>
          </cell>
          <cell r="D23" t="str">
            <v/>
          </cell>
          <cell r="E23" t="str">
            <v/>
          </cell>
        </row>
        <row r="24">
          <cell r="A24" t="str">
            <v>-</v>
          </cell>
          <cell r="B24" t="str">
            <v/>
          </cell>
          <cell r="D24" t="str">
            <v/>
          </cell>
          <cell r="E24" t="str">
            <v/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showGridLines="0" tabSelected="1" zoomScale="75" workbookViewId="0">
      <selection activeCell="K6" sqref="K6:M8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6" width="6.6640625" hidden="1" customWidth="1"/>
    <col min="7" max="7" width="14.6640625" hidden="1" customWidth="1"/>
    <col min="8" max="8" width="6.6640625" hidden="1" customWidth="1"/>
    <col min="9" max="9" width="22.6640625" hidden="1" customWidth="1"/>
    <col min="10" max="10" width="22.6640625" customWidth="1"/>
    <col min="11" max="11" width="5.6640625" customWidth="1"/>
    <col min="12" max="12" width="1.6640625" customWidth="1"/>
    <col min="13" max="14" width="5.6640625" customWidth="1"/>
    <col min="15" max="15" width="1.6640625" customWidth="1"/>
    <col min="16" max="17" width="5.6640625" customWidth="1"/>
    <col min="18" max="18" width="1.6640625" customWidth="1"/>
    <col min="19" max="20" width="5.6640625" customWidth="1"/>
    <col min="21" max="21" width="1.6640625" customWidth="1"/>
    <col min="22" max="22" width="5.6640625" customWidth="1"/>
    <col min="23" max="23" width="7.6640625" customWidth="1"/>
    <col min="24" max="24" width="5.6640625" customWidth="1"/>
    <col min="25" max="25" width="1.6640625" customWidth="1"/>
    <col min="26" max="26" width="5.6640625" customWidth="1"/>
    <col min="27" max="27" width="7.6640625" customWidth="1"/>
    <col min="28" max="28" width="10.88671875" customWidth="1"/>
    <col min="29" max="29" width="27.33203125" customWidth="1"/>
    <col min="30" max="31" width="5.6640625" customWidth="1"/>
  </cols>
  <sheetData>
    <row r="1" spans="1:32" ht="1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331"/>
    </row>
    <row r="2" spans="1:32" ht="33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448" t="s">
        <v>31</v>
      </c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336"/>
      <c r="AD2" s="326"/>
      <c r="AE2" s="333"/>
    </row>
    <row r="3" spans="1:32" ht="19.95" customHeigh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2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333"/>
    </row>
    <row r="4" spans="1:32" ht="34.950000000000003" customHeight="1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335"/>
      <c r="L4" s="335"/>
      <c r="M4" s="335"/>
      <c r="N4" s="335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446" t="s">
        <v>89</v>
      </c>
      <c r="AE4" s="333"/>
    </row>
    <row r="5" spans="1:32" ht="34.950000000000003" customHeight="1" x14ac:dyDescent="0.25">
      <c r="A5" s="298"/>
      <c r="B5" s="299"/>
      <c r="C5" s="299"/>
      <c r="D5" s="299"/>
      <c r="E5" s="299"/>
      <c r="F5" s="299"/>
      <c r="G5" s="299"/>
      <c r="H5" s="299"/>
      <c r="I5" s="299"/>
      <c r="J5" s="300"/>
      <c r="K5" s="313"/>
      <c r="L5" s="313"/>
      <c r="M5" s="313"/>
      <c r="N5" s="313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447"/>
      <c r="AE5" s="333"/>
      <c r="AF5" s="332"/>
    </row>
    <row r="6" spans="1:32" s="2" customFormat="1" ht="34.950000000000003" customHeight="1" x14ac:dyDescent="0.25">
      <c r="A6" s="301"/>
      <c r="B6" s="302"/>
      <c r="C6" s="302"/>
      <c r="D6" s="302"/>
      <c r="E6" s="302"/>
      <c r="F6" s="302"/>
      <c r="G6" s="302"/>
      <c r="H6" s="302"/>
      <c r="I6" s="302"/>
      <c r="J6" s="300"/>
      <c r="K6" s="451" t="str">
        <f>$K$14</f>
        <v>aa</v>
      </c>
      <c r="L6" s="452"/>
      <c r="M6" s="453"/>
      <c r="N6" s="451" t="str">
        <f>$K$16</f>
        <v>bb</v>
      </c>
      <c r="O6" s="452"/>
      <c r="P6" s="453"/>
      <c r="Q6" s="451" t="str">
        <f>$K$18</f>
        <v>cc</v>
      </c>
      <c r="R6" s="452"/>
      <c r="S6" s="453"/>
      <c r="T6" s="337"/>
      <c r="U6" s="337"/>
      <c r="V6" s="337"/>
      <c r="W6" s="302"/>
      <c r="X6" s="299"/>
      <c r="Y6" s="299"/>
      <c r="Z6" s="299"/>
      <c r="AA6" s="299"/>
      <c r="AB6" s="316"/>
      <c r="AC6" s="40" t="str">
        <f>$K$14</f>
        <v>aa</v>
      </c>
      <c r="AD6" s="381"/>
      <c r="AE6" s="321"/>
      <c r="AF6" s="334"/>
    </row>
    <row r="7" spans="1:32" s="2" customFormat="1" ht="34.950000000000003" customHeight="1" thickBot="1" x14ac:dyDescent="0.3">
      <c r="A7" s="301"/>
      <c r="B7" s="302"/>
      <c r="C7" s="302"/>
      <c r="D7" s="302"/>
      <c r="E7" s="302"/>
      <c r="F7" s="302"/>
      <c r="G7" s="302"/>
      <c r="H7" s="302"/>
      <c r="I7" s="302"/>
      <c r="J7" s="299"/>
      <c r="K7" s="454"/>
      <c r="L7" s="455"/>
      <c r="M7" s="456"/>
      <c r="N7" s="454"/>
      <c r="O7" s="455"/>
      <c r="P7" s="456"/>
      <c r="Q7" s="454"/>
      <c r="R7" s="455"/>
      <c r="S7" s="456"/>
      <c r="T7" s="337"/>
      <c r="U7" s="337"/>
      <c r="V7" s="337"/>
      <c r="W7" s="302"/>
      <c r="X7" s="302"/>
      <c r="Y7" s="302"/>
      <c r="Z7" s="302"/>
      <c r="AA7" s="302"/>
      <c r="AB7" s="316"/>
      <c r="AC7" s="379" t="str">
        <f>$K$16</f>
        <v>bb</v>
      </c>
      <c r="AD7" s="382"/>
      <c r="AE7" s="321"/>
      <c r="AF7" s="334"/>
    </row>
    <row r="8" spans="1:32" s="2" customFormat="1" ht="34.950000000000003" customHeight="1" thickBot="1" x14ac:dyDescent="0.35">
      <c r="A8" s="301"/>
      <c r="B8" s="303" t="s">
        <v>0</v>
      </c>
      <c r="C8" s="303"/>
      <c r="D8" s="303"/>
      <c r="E8" s="303"/>
      <c r="F8" s="303"/>
      <c r="G8" s="303"/>
      <c r="H8" s="303"/>
      <c r="I8" s="303"/>
      <c r="J8" s="299"/>
      <c r="K8" s="454"/>
      <c r="L8" s="455"/>
      <c r="M8" s="456"/>
      <c r="N8" s="454"/>
      <c r="O8" s="455"/>
      <c r="P8" s="456"/>
      <c r="Q8" s="454"/>
      <c r="R8" s="455"/>
      <c r="S8" s="456"/>
      <c r="T8" s="460" t="s">
        <v>88</v>
      </c>
      <c r="U8" s="461"/>
      <c r="V8" s="462"/>
      <c r="W8" s="4" t="s">
        <v>1</v>
      </c>
      <c r="X8" s="457" t="s">
        <v>2</v>
      </c>
      <c r="Y8" s="458"/>
      <c r="Z8" s="459"/>
      <c r="AA8" s="5" t="s">
        <v>3</v>
      </c>
      <c r="AB8" s="299"/>
      <c r="AC8" s="329"/>
      <c r="AD8" s="376"/>
      <c r="AE8" s="321"/>
      <c r="AF8" s="334"/>
    </row>
    <row r="9" spans="1:32" s="2" customFormat="1" ht="34.950000000000003" customHeight="1" thickTop="1" x14ac:dyDescent="0.25">
      <c r="A9" s="301"/>
      <c r="B9" s="6">
        <f>IF(J9="","-",RANK(F9,$F$9:$F$11,0)+RANK(E9,$E$9:$E$11,0)%+ROW()%%)</f>
        <v>1.0108999999999999</v>
      </c>
      <c r="C9" s="7">
        <f>IF(B9="","",RANK(B9,$B$9:$B$11,1))</f>
        <v>1</v>
      </c>
      <c r="D9" s="8" t="str">
        <f>$K$14</f>
        <v>aa</v>
      </c>
      <c r="E9" s="9">
        <f>$W$9</f>
        <v>0</v>
      </c>
      <c r="F9" s="10">
        <f>SUM($X$9-$Z$9)</f>
        <v>0</v>
      </c>
      <c r="G9" s="11">
        <f>SMALL($B$9:$B$11,1)</f>
        <v>1.0108999999999999</v>
      </c>
      <c r="H9" s="12">
        <f>IF(G9="","",RANK(G9,$G$9:$G$11,1))</f>
        <v>1</v>
      </c>
      <c r="I9" s="13" t="str">
        <f>INDEX($D$9:$D$11,MATCH(G9,$B$9:$B$11,0),1)</f>
        <v>aa</v>
      </c>
      <c r="J9" s="14" t="str">
        <f>$K$14</f>
        <v>aa</v>
      </c>
      <c r="K9" s="15"/>
      <c r="L9" s="16"/>
      <c r="M9" s="17"/>
      <c r="N9" s="18" t="str">
        <f>IF($AD$6+$AD$7&gt;0,$AD$6,"")</f>
        <v/>
      </c>
      <c r="O9" s="19" t="s">
        <v>4</v>
      </c>
      <c r="P9" s="20" t="str">
        <f>IF($AD$6+$AD$7&gt;0,$AD$7,"")</f>
        <v/>
      </c>
      <c r="Q9" s="18" t="str">
        <f>IF($AD$9+$AD$10&gt;0,$AD$9,"")</f>
        <v/>
      </c>
      <c r="R9" s="19" t="s">
        <v>4</v>
      </c>
      <c r="S9" s="21" t="str">
        <f>IF($AD$9+$AD$10&gt;0,$AD$10,"")</f>
        <v/>
      </c>
      <c r="T9" s="22">
        <f>SUM(N9,Q9)</f>
        <v>0</v>
      </c>
      <c r="U9" s="23" t="s">
        <v>4</v>
      </c>
      <c r="V9" s="24">
        <f>SUM(P9,S9)</f>
        <v>0</v>
      </c>
      <c r="W9" s="25">
        <f>SUM(IF(N9="",0,N9-P9)+IF(Q9="",0,Q9-S9))</f>
        <v>0</v>
      </c>
      <c r="X9" s="26">
        <f>SUM(IF(K9="",0,1)+IF(K9&gt;M9,1)+IF(K9&lt;M9,-1))+(IF(N9="",0,1)+IF(N9&gt;P9,1)+IF(N9&lt;P9,-1))+(IF(Q9="",0,1)+IF(Q9&gt;S9,1)+IF(Q9&lt;S9,-1))</f>
        <v>0</v>
      </c>
      <c r="Y9" s="27" t="s">
        <v>4</v>
      </c>
      <c r="Z9" s="28">
        <f>SUM(IF(M9="",0,1)+IF(M9&gt;K9,1)+IF(M9&lt;K9,-1))+(IF(P9="",0,1)+IF(P9&gt;N9,1)+IF(P9&lt;N9,-1))+(IF(S9="",0,1)+IF(S9&gt;Q9,1)+IF(S9&lt;Q9,-1))</f>
        <v>0</v>
      </c>
      <c r="AA9" s="29">
        <f>IF($B$9="","",RANK($B$9,$B$9:$B$11,1))</f>
        <v>1</v>
      </c>
      <c r="AB9" s="316"/>
      <c r="AC9" s="40" t="str">
        <f>$K$14</f>
        <v>aa</v>
      </c>
      <c r="AD9" s="381"/>
      <c r="AE9" s="321"/>
      <c r="AF9" s="334"/>
    </row>
    <row r="10" spans="1:32" s="2" customFormat="1" ht="34.950000000000003" customHeight="1" thickBot="1" x14ac:dyDescent="0.3">
      <c r="A10" s="301"/>
      <c r="B10" s="6">
        <f>IF(J10="","-",RANK(F10,$F$9:$F$11,0)+RANK(E10,$E$9:$E$11,0)%+ROW()%%)</f>
        <v>1.0109999999999999</v>
      </c>
      <c r="C10" s="7">
        <f>IF(B10="","",RANK(B10,$B$9:$B$11,1))</f>
        <v>2</v>
      </c>
      <c r="D10" s="8" t="str">
        <f>$K$16</f>
        <v>bb</v>
      </c>
      <c r="E10" s="9">
        <f>$W$10</f>
        <v>0</v>
      </c>
      <c r="F10" s="10">
        <f>SUM($X$10-$Z$10)</f>
        <v>0</v>
      </c>
      <c r="G10" s="11">
        <f>SMALL($B$9:$B$11,2)</f>
        <v>1.0109999999999999</v>
      </c>
      <c r="H10" s="12">
        <f>IF(G10="","",RANK(G10,$G$9:$G$11,1))</f>
        <v>2</v>
      </c>
      <c r="I10" s="13" t="str">
        <f>INDEX($D$9:$D$11,MATCH(G10,$B$9:$B$11,0),1)</f>
        <v>bb</v>
      </c>
      <c r="J10" s="14" t="str">
        <f>$K$16</f>
        <v>bb</v>
      </c>
      <c r="K10" s="30" t="str">
        <f>IF($AD$6+$AD$7&gt;0,$AD$7,"")</f>
        <v/>
      </c>
      <c r="L10" s="31" t="s">
        <v>4</v>
      </c>
      <c r="M10" s="32" t="str">
        <f>IF($AD$6+$AD$7&gt;0,$AD$6,"")</f>
        <v/>
      </c>
      <c r="N10" s="33"/>
      <c r="O10" s="33"/>
      <c r="P10" s="33"/>
      <c r="Q10" s="34" t="str">
        <f>IF($AD$12+$AD$13&gt;0,$AD$12,"")</f>
        <v/>
      </c>
      <c r="R10" s="31" t="s">
        <v>4</v>
      </c>
      <c r="S10" s="35" t="str">
        <f>IF($AD$12+$AD$13&gt;0,$AD$13,"")</f>
        <v/>
      </c>
      <c r="T10" s="36">
        <f>SUM(K10,Q10)</f>
        <v>0</v>
      </c>
      <c r="U10" s="37" t="s">
        <v>4</v>
      </c>
      <c r="V10" s="38">
        <f>SUM(M10,S10)</f>
        <v>0</v>
      </c>
      <c r="W10" s="39">
        <f>SUM(IF(K10="",0,K10-M10)+IF(Q10="",0,Q10-S10))</f>
        <v>0</v>
      </c>
      <c r="X10" s="40">
        <f>SUM(IF(K10="",0,1)+IF(K10&gt;M10,1)+IF(K10&lt;M10,-1))+(IF(N10="",0,1)+IF(N10&gt;P10,1)+IF(N10&lt;P10,-1))+(IF(Q10="",0,1)+IF(Q10&gt;S10,1)+IF(Q10&lt;S10,-1))</f>
        <v>0</v>
      </c>
      <c r="Y10" s="41" t="s">
        <v>4</v>
      </c>
      <c r="Z10" s="42">
        <f>SUM(IF(M10="",0,1)+IF(M10&gt;K10,1)+IF(M10&lt;K10,-1))+(IF(P10="",0,1)+IF(P10&gt;N10,1)+IF(P10&lt;N10,-1))+(IF(S10="",0,1)+IF(S10&gt;Q10,1)+IF(S10&lt;Q10,-1))</f>
        <v>0</v>
      </c>
      <c r="AA10" s="43">
        <f>IF($B$10="","",RANK($B$10,$B$9:$B$11,1))</f>
        <v>2</v>
      </c>
      <c r="AB10" s="302"/>
      <c r="AC10" s="40" t="str">
        <f>$K$18</f>
        <v>cc</v>
      </c>
      <c r="AD10" s="382"/>
      <c r="AE10" s="321"/>
      <c r="AF10" s="334"/>
    </row>
    <row r="11" spans="1:32" s="2" customFormat="1" ht="34.950000000000003" customHeight="1" thickBot="1" x14ac:dyDescent="0.3">
      <c r="A11" s="301"/>
      <c r="B11" s="12">
        <f>IF(J11="","-",RANK(F11,$F$9:$F$11,0)+RANK(E11,$E$9:$E$11,0)%+ROW()%%)</f>
        <v>1.0111000000000001</v>
      </c>
      <c r="C11" s="10">
        <f>IF(B11="","",RANK(B11,$B$9:$B$11,1))</f>
        <v>3</v>
      </c>
      <c r="D11" s="8" t="str">
        <f>$K$18</f>
        <v>cc</v>
      </c>
      <c r="E11" s="9">
        <f>$W$11</f>
        <v>0</v>
      </c>
      <c r="F11" s="10">
        <f>SUM($X$11-$Z$11)</f>
        <v>0</v>
      </c>
      <c r="G11" s="44">
        <f>SMALL($B$9:$B$11,3)</f>
        <v>1.0111000000000001</v>
      </c>
      <c r="H11" s="12">
        <f>IF(G11="","",RANK(G11,$G$9:$G$11,1))</f>
        <v>3</v>
      </c>
      <c r="I11" s="45" t="str">
        <f>INDEX($D$9:$D$11,MATCH(G11,$B$9:$B$11,0),1)</f>
        <v>cc</v>
      </c>
      <c r="J11" s="14" t="str">
        <f>$K$18</f>
        <v>cc</v>
      </c>
      <c r="K11" s="46" t="str">
        <f>IF($AD$9+$AD$10&gt;0,$AD$10,"")</f>
        <v/>
      </c>
      <c r="L11" s="47" t="s">
        <v>4</v>
      </c>
      <c r="M11" s="48" t="str">
        <f>IF($AD$9+$AD$10&gt;0,$AD$9,"")</f>
        <v/>
      </c>
      <c r="N11" s="49" t="str">
        <f>IF($AD$12+$AD$13&gt;0,$AD$13,"")</f>
        <v/>
      </c>
      <c r="O11" s="47" t="s">
        <v>4</v>
      </c>
      <c r="P11" s="48" t="str">
        <f>IF($AD$12+$AD$13&gt;0,$AD$12,"")</f>
        <v/>
      </c>
      <c r="Q11" s="50"/>
      <c r="R11" s="51"/>
      <c r="S11" s="52"/>
      <c r="T11" s="53">
        <f>SUM(K11,N11)</f>
        <v>0</v>
      </c>
      <c r="U11" s="54" t="s">
        <v>4</v>
      </c>
      <c r="V11" s="55">
        <f>SUM(M11,P11)</f>
        <v>0</v>
      </c>
      <c r="W11" s="56">
        <f>SUM(IF(K11="",0,K11-M11)+IF(N11="",0,N11-P11))</f>
        <v>0</v>
      </c>
      <c r="X11" s="57">
        <f>SUM(IF(K11="",0,1)+IF(K11&gt;M11,1)+IF(K11&lt;M11,-1))+(IF(N11="",0,1)+IF(N11&gt;P11,1)+IF(N11&lt;P11,-1))+(IF(Q11="",0,1)+IF(Q11&gt;S11,1)+IF(Q11&lt;S11,-1))</f>
        <v>0</v>
      </c>
      <c r="Y11" s="58" t="s">
        <v>4</v>
      </c>
      <c r="Z11" s="59">
        <f>SUM(IF(M11="",0,1)+IF(M11&gt;K11,1)+IF(M11&lt;K11,-1))+(IF(P11="",0,1)+IF(P11&gt;N11,1)+IF(P11&lt;N11,-1))+(IF(S11="",0,1)+IF(S11&gt;Q11,1)+IF(S11&lt;Q11,-1))</f>
        <v>0</v>
      </c>
      <c r="AA11" s="60">
        <f>IF($B$11="","",RANK($B$11,$B$9:$B$11,1))</f>
        <v>3</v>
      </c>
      <c r="AB11" s="316"/>
      <c r="AC11" s="323"/>
      <c r="AD11" s="324"/>
      <c r="AE11" s="321"/>
      <c r="AF11" s="334"/>
    </row>
    <row r="12" spans="1:32" s="2" customFormat="1" ht="34.950000000000003" customHeight="1" x14ac:dyDescent="0.25">
      <c r="A12" s="301"/>
      <c r="B12" s="1"/>
      <c r="C12" s="1"/>
      <c r="D12" s="1"/>
      <c r="E12" s="1"/>
      <c r="F12" s="1"/>
      <c r="G12" s="1"/>
      <c r="H12" s="1"/>
      <c r="I12" s="1"/>
      <c r="J12" s="300"/>
      <c r="K12" s="314"/>
      <c r="L12" s="314"/>
      <c r="M12" s="313"/>
      <c r="N12" s="313"/>
      <c r="O12" s="302"/>
      <c r="P12" s="302"/>
      <c r="Q12" s="302"/>
      <c r="R12" s="302"/>
      <c r="S12" s="302"/>
      <c r="T12" s="302"/>
      <c r="U12" s="302"/>
      <c r="V12" s="302"/>
      <c r="W12" s="302"/>
      <c r="X12" s="315"/>
      <c r="Y12" s="315"/>
      <c r="Z12" s="315"/>
      <c r="AA12" s="315"/>
      <c r="AB12" s="316"/>
      <c r="AC12" s="380" t="str">
        <f>$K$16</f>
        <v>bb</v>
      </c>
      <c r="AD12" s="381"/>
      <c r="AE12" s="321"/>
      <c r="AF12" s="334"/>
    </row>
    <row r="13" spans="1:32" s="2" customFormat="1" ht="34.950000000000003" customHeight="1" thickBot="1" x14ac:dyDescent="0.45">
      <c r="A13" s="301"/>
      <c r="B13" s="1"/>
      <c r="C13" s="1"/>
      <c r="D13" s="1"/>
      <c r="E13" s="1"/>
      <c r="F13" s="1"/>
      <c r="G13" s="1"/>
      <c r="H13" s="1"/>
      <c r="I13" s="1"/>
      <c r="J13" s="299"/>
      <c r="K13" s="299"/>
      <c r="L13" s="299"/>
      <c r="M13" s="299"/>
      <c r="N13" s="299"/>
      <c r="O13" s="302"/>
      <c r="P13" s="302"/>
      <c r="Q13" s="302"/>
      <c r="R13" s="302"/>
      <c r="S13" s="302"/>
      <c r="T13" s="302"/>
      <c r="U13" s="302"/>
      <c r="V13" s="463" t="s">
        <v>5</v>
      </c>
      <c r="W13" s="464"/>
      <c r="X13" s="464"/>
      <c r="Y13" s="464"/>
      <c r="Z13" s="464"/>
      <c r="AA13" s="464"/>
      <c r="AB13" s="315"/>
      <c r="AC13" s="40" t="str">
        <f>$K$18</f>
        <v>cc</v>
      </c>
      <c r="AD13" s="382"/>
      <c r="AE13" s="321"/>
      <c r="AF13" s="334"/>
    </row>
    <row r="14" spans="1:32" s="2" customFormat="1" ht="34.950000000000003" customHeight="1" thickTop="1" thickBot="1" x14ac:dyDescent="0.3">
      <c r="A14" s="301"/>
      <c r="B14" s="1"/>
      <c r="C14" s="1"/>
      <c r="D14" s="1"/>
      <c r="E14" s="1"/>
      <c r="F14" s="1"/>
      <c r="G14" s="1"/>
      <c r="H14" s="1"/>
      <c r="I14" s="1"/>
      <c r="J14" s="305" t="s">
        <v>6</v>
      </c>
      <c r="K14" s="440" t="s">
        <v>7</v>
      </c>
      <c r="L14" s="440"/>
      <c r="M14" s="440"/>
      <c r="N14" s="440"/>
      <c r="O14" s="440"/>
      <c r="P14" s="440"/>
      <c r="Q14" s="440"/>
      <c r="R14" s="302"/>
      <c r="S14" s="302"/>
      <c r="T14" s="302"/>
      <c r="U14" s="302"/>
      <c r="V14" s="441" t="str">
        <f>$I$9</f>
        <v>aa</v>
      </c>
      <c r="W14" s="442"/>
      <c r="X14" s="442"/>
      <c r="Y14" s="442"/>
      <c r="Z14" s="442"/>
      <c r="AA14" s="443"/>
      <c r="AB14" s="316"/>
      <c r="AC14" s="323"/>
      <c r="AD14" s="324"/>
      <c r="AE14" s="321"/>
      <c r="AF14" s="334"/>
    </row>
    <row r="15" spans="1:32" s="2" customFormat="1" ht="34.950000000000003" customHeight="1" thickTop="1" thickBot="1" x14ac:dyDescent="0.45">
      <c r="A15" s="301"/>
      <c r="B15" s="1"/>
      <c r="C15" s="1"/>
      <c r="D15" s="1"/>
      <c r="E15" s="1"/>
      <c r="F15" s="1"/>
      <c r="G15" s="1"/>
      <c r="H15" s="1"/>
      <c r="I15" s="1"/>
      <c r="J15" s="305"/>
      <c r="K15" s="386"/>
      <c r="L15" s="386"/>
      <c r="M15" s="386"/>
      <c r="N15" s="386"/>
      <c r="O15" s="387"/>
      <c r="P15" s="387"/>
      <c r="Q15" s="387"/>
      <c r="R15" s="302"/>
      <c r="S15" s="302"/>
      <c r="T15" s="302"/>
      <c r="U15" s="302"/>
      <c r="V15" s="465" t="s">
        <v>8</v>
      </c>
      <c r="W15" s="466"/>
      <c r="X15" s="466"/>
      <c r="Y15" s="466"/>
      <c r="Z15" s="466"/>
      <c r="AA15" s="466"/>
      <c r="AB15" s="315"/>
      <c r="AC15" s="320"/>
      <c r="AD15" s="320"/>
      <c r="AE15" s="321"/>
    </row>
    <row r="16" spans="1:32" s="2" customFormat="1" ht="34.950000000000003" customHeight="1" thickTop="1" thickBot="1" x14ac:dyDescent="0.3">
      <c r="A16" s="301"/>
      <c r="B16" s="1"/>
      <c r="C16" s="1"/>
      <c r="D16" s="1"/>
      <c r="E16" s="1"/>
      <c r="F16" s="1"/>
      <c r="G16" s="1"/>
      <c r="H16" s="1"/>
      <c r="I16" s="1"/>
      <c r="J16" s="305" t="s">
        <v>9</v>
      </c>
      <c r="K16" s="440" t="s">
        <v>10</v>
      </c>
      <c r="L16" s="440"/>
      <c r="M16" s="440"/>
      <c r="N16" s="440"/>
      <c r="O16" s="440"/>
      <c r="P16" s="440"/>
      <c r="Q16" s="440"/>
      <c r="R16" s="302"/>
      <c r="S16" s="302"/>
      <c r="T16" s="302"/>
      <c r="U16" s="302"/>
      <c r="V16" s="441" t="str">
        <f>$I$10</f>
        <v>bb</v>
      </c>
      <c r="W16" s="442"/>
      <c r="X16" s="442"/>
      <c r="Y16" s="442"/>
      <c r="Z16" s="442"/>
      <c r="AA16" s="443"/>
      <c r="AB16" s="316"/>
      <c r="AC16" s="320"/>
      <c r="AD16" s="320"/>
      <c r="AE16" s="321"/>
    </row>
    <row r="17" spans="1:31" s="2" customFormat="1" ht="34.950000000000003" customHeight="1" thickTop="1" thickBot="1" x14ac:dyDescent="0.45">
      <c r="A17" s="301"/>
      <c r="B17" s="1"/>
      <c r="C17" s="1"/>
      <c r="D17" s="1"/>
      <c r="E17" s="1"/>
      <c r="F17" s="1"/>
      <c r="G17" s="1"/>
      <c r="H17" s="1"/>
      <c r="I17" s="1"/>
      <c r="J17" s="305"/>
      <c r="K17" s="388"/>
      <c r="L17" s="388"/>
      <c r="M17" s="388"/>
      <c r="N17" s="388"/>
      <c r="O17" s="387"/>
      <c r="P17" s="387"/>
      <c r="Q17" s="387"/>
      <c r="R17" s="302"/>
      <c r="S17" s="302"/>
      <c r="T17" s="302"/>
      <c r="U17" s="302"/>
      <c r="V17" s="465" t="s">
        <v>11</v>
      </c>
      <c r="W17" s="466"/>
      <c r="X17" s="466"/>
      <c r="Y17" s="466"/>
      <c r="Z17" s="466"/>
      <c r="AA17" s="466"/>
      <c r="AB17" s="315"/>
      <c r="AC17" s="330"/>
      <c r="AD17" s="330"/>
      <c r="AE17" s="321"/>
    </row>
    <row r="18" spans="1:31" s="2" customFormat="1" ht="34.950000000000003" customHeight="1" thickTop="1" thickBot="1" x14ac:dyDescent="0.3">
      <c r="A18" s="301"/>
      <c r="B18" s="1"/>
      <c r="C18" s="1"/>
      <c r="D18" s="1"/>
      <c r="E18" s="1"/>
      <c r="F18" s="1"/>
      <c r="G18" s="1"/>
      <c r="H18" s="1"/>
      <c r="I18" s="1"/>
      <c r="J18" s="305" t="s">
        <v>12</v>
      </c>
      <c r="K18" s="440" t="s">
        <v>13</v>
      </c>
      <c r="L18" s="440"/>
      <c r="M18" s="440"/>
      <c r="N18" s="440"/>
      <c r="O18" s="440"/>
      <c r="P18" s="440"/>
      <c r="Q18" s="440"/>
      <c r="R18" s="313"/>
      <c r="S18" s="313"/>
      <c r="T18" s="313"/>
      <c r="U18" s="313"/>
      <c r="V18" s="441" t="str">
        <f>$I$11</f>
        <v>cc</v>
      </c>
      <c r="W18" s="442"/>
      <c r="X18" s="442"/>
      <c r="Y18" s="442"/>
      <c r="Z18" s="442"/>
      <c r="AA18" s="443"/>
      <c r="AB18" s="316"/>
      <c r="AC18" s="320"/>
      <c r="AD18" s="320"/>
      <c r="AE18" s="321"/>
    </row>
    <row r="19" spans="1:31" s="2" customFormat="1" ht="34.950000000000003" customHeight="1" thickTop="1" x14ac:dyDescent="0.4">
      <c r="A19" s="301"/>
      <c r="B19" s="1"/>
      <c r="C19" s="1"/>
      <c r="D19" s="1"/>
      <c r="E19" s="1"/>
      <c r="F19" s="1"/>
      <c r="G19" s="1"/>
      <c r="H19" s="1"/>
      <c r="I19" s="1"/>
      <c r="J19" s="305"/>
      <c r="K19" s="299"/>
      <c r="L19" s="299"/>
      <c r="M19" s="299"/>
      <c r="N19" s="299"/>
      <c r="O19" s="302"/>
      <c r="P19" s="302"/>
      <c r="Q19" s="300"/>
      <c r="R19" s="313"/>
      <c r="S19" s="313"/>
      <c r="T19" s="313"/>
      <c r="U19" s="313"/>
      <c r="V19" s="313"/>
      <c r="W19" s="322"/>
      <c r="X19" s="322"/>
      <c r="Y19" s="322"/>
      <c r="Z19" s="322"/>
      <c r="AA19" s="322"/>
      <c r="AB19" s="302"/>
      <c r="AC19" s="320"/>
      <c r="AD19" s="320"/>
      <c r="AE19" s="321"/>
    </row>
    <row r="20" spans="1:31" ht="34.950000000000003" customHeight="1" thickBot="1" x14ac:dyDescent="0.3">
      <c r="A20" s="304"/>
      <c r="B20" s="61"/>
      <c r="C20" s="61"/>
      <c r="D20" s="61"/>
      <c r="E20" s="61"/>
      <c r="F20" s="61"/>
      <c r="G20" s="61"/>
      <c r="H20" s="61"/>
      <c r="I20" s="61"/>
      <c r="J20" s="444"/>
      <c r="K20" s="445"/>
      <c r="L20" s="445"/>
      <c r="M20" s="445"/>
      <c r="N20" s="445"/>
      <c r="O20" s="445"/>
      <c r="P20" s="306"/>
      <c r="Q20" s="450"/>
      <c r="R20" s="450"/>
      <c r="S20" s="450"/>
      <c r="T20" s="307"/>
      <c r="U20" s="307"/>
      <c r="V20" s="307"/>
      <c r="W20" s="309"/>
      <c r="X20" s="310"/>
      <c r="Y20" s="310"/>
      <c r="Z20" s="310"/>
      <c r="AA20" s="310"/>
      <c r="AB20" s="307"/>
      <c r="AC20" s="307"/>
      <c r="AD20" s="307"/>
      <c r="AE20" s="312"/>
    </row>
  </sheetData>
  <mergeCells count="18">
    <mergeCell ref="V16:AA16"/>
    <mergeCell ref="V17:AA17"/>
    <mergeCell ref="Q6:S8"/>
    <mergeCell ref="K14:Q14"/>
    <mergeCell ref="T8:V8"/>
    <mergeCell ref="V13:AA13"/>
    <mergeCell ref="V14:AA14"/>
    <mergeCell ref="V15:AA15"/>
    <mergeCell ref="K16:Q16"/>
    <mergeCell ref="K18:Q18"/>
    <mergeCell ref="V18:AA18"/>
    <mergeCell ref="J20:O20"/>
    <mergeCell ref="AD4:AD5"/>
    <mergeCell ref="K2:AB2"/>
    <mergeCell ref="Q20:S20"/>
    <mergeCell ref="K6:M8"/>
    <mergeCell ref="N6:P8"/>
    <mergeCell ref="X8:Z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showGridLines="0" zoomScale="75" workbookViewId="0">
      <selection activeCell="AF6" sqref="AF6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6" width="6.6640625" hidden="1" customWidth="1"/>
    <col min="7" max="7" width="14.6640625" hidden="1" customWidth="1"/>
    <col min="8" max="8" width="6.6640625" hidden="1" customWidth="1"/>
    <col min="9" max="9" width="22.6640625" hidden="1" customWidth="1"/>
    <col min="10" max="10" width="22.6640625" customWidth="1"/>
    <col min="11" max="11" width="5.6640625" customWidth="1"/>
    <col min="12" max="12" width="1.6640625" customWidth="1"/>
    <col min="13" max="14" width="5.6640625" customWidth="1"/>
    <col min="15" max="15" width="1.6640625" customWidth="1"/>
    <col min="16" max="17" width="5.6640625" customWidth="1"/>
    <col min="18" max="18" width="1.6640625" customWidth="1"/>
    <col min="19" max="20" width="5.6640625" customWidth="1"/>
    <col min="21" max="21" width="1.6640625" customWidth="1"/>
    <col min="22" max="23" width="5.6640625" customWidth="1"/>
    <col min="24" max="24" width="1.6640625" customWidth="1"/>
    <col min="25" max="25" width="5.6640625" customWidth="1"/>
    <col min="26" max="26" width="7.6640625" customWidth="1"/>
    <col min="27" max="27" width="5.6640625" customWidth="1"/>
    <col min="28" max="28" width="1.6640625" customWidth="1"/>
    <col min="29" max="29" width="5.6640625" customWidth="1"/>
    <col min="30" max="30" width="7.6640625" customWidth="1"/>
    <col min="31" max="31" width="10.88671875" customWidth="1"/>
    <col min="32" max="32" width="27.33203125" customWidth="1"/>
    <col min="33" max="34" width="5.6640625" customWidth="1"/>
  </cols>
  <sheetData>
    <row r="1" spans="1:34" ht="1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331"/>
    </row>
    <row r="2" spans="1:34" ht="33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448" t="s">
        <v>30</v>
      </c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336"/>
      <c r="AG2" s="326"/>
      <c r="AH2" s="333"/>
    </row>
    <row r="3" spans="1:34" ht="19.95" customHeigh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2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333"/>
    </row>
    <row r="4" spans="1:34" ht="34.950000000000003" customHeight="1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335"/>
      <c r="L4" s="335"/>
      <c r="M4" s="335"/>
      <c r="N4" s="335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446" t="s">
        <v>89</v>
      </c>
      <c r="AH4" s="333"/>
    </row>
    <row r="5" spans="1:34" ht="34.950000000000003" customHeight="1" x14ac:dyDescent="0.25">
      <c r="A5" s="298"/>
      <c r="B5" s="299"/>
      <c r="C5" s="299"/>
      <c r="D5" s="299"/>
      <c r="E5" s="299"/>
      <c r="F5" s="299"/>
      <c r="G5" s="299"/>
      <c r="H5" s="299"/>
      <c r="I5" s="299"/>
      <c r="J5" s="300"/>
      <c r="K5" s="313"/>
      <c r="L5" s="313"/>
      <c r="M5" s="313"/>
      <c r="N5" s="313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447"/>
      <c r="AH5" s="333"/>
    </row>
    <row r="6" spans="1:34" s="2" customFormat="1" ht="34.950000000000003" customHeight="1" x14ac:dyDescent="0.25">
      <c r="A6" s="301"/>
      <c r="B6" s="302"/>
      <c r="C6" s="302"/>
      <c r="D6" s="302"/>
      <c r="E6" s="302"/>
      <c r="F6" s="302"/>
      <c r="G6" s="302"/>
      <c r="H6" s="302"/>
      <c r="I6" s="302"/>
      <c r="J6" s="300"/>
      <c r="K6" s="467" t="str">
        <f>$K$15</f>
        <v>aa</v>
      </c>
      <c r="L6" s="468"/>
      <c r="M6" s="469"/>
      <c r="N6" s="467" t="str">
        <f>$K$17</f>
        <v>bb</v>
      </c>
      <c r="O6" s="468"/>
      <c r="P6" s="469"/>
      <c r="Q6" s="467" t="str">
        <f>$K$19</f>
        <v>cc</v>
      </c>
      <c r="R6" s="468"/>
      <c r="S6" s="469"/>
      <c r="T6" s="467" t="str">
        <f>$K$21</f>
        <v>dd</v>
      </c>
      <c r="U6" s="468"/>
      <c r="V6" s="469"/>
      <c r="W6" s="337"/>
      <c r="X6" s="337"/>
      <c r="Y6" s="337"/>
      <c r="Z6" s="302"/>
      <c r="AA6" s="299"/>
      <c r="AB6" s="299"/>
      <c r="AC6" s="299"/>
      <c r="AD6" s="299"/>
      <c r="AE6" s="316"/>
      <c r="AF6" s="383" t="str">
        <f>$K$15</f>
        <v>aa</v>
      </c>
      <c r="AG6" s="381"/>
      <c r="AH6" s="321"/>
    </row>
    <row r="7" spans="1:34" s="2" customFormat="1" ht="34.950000000000003" customHeight="1" thickBot="1" x14ac:dyDescent="0.3">
      <c r="A7" s="301"/>
      <c r="B7" s="302"/>
      <c r="C7" s="302"/>
      <c r="D7" s="302"/>
      <c r="E7" s="302"/>
      <c r="F7" s="302"/>
      <c r="G7" s="302"/>
      <c r="H7" s="302"/>
      <c r="I7" s="302"/>
      <c r="J7" s="299"/>
      <c r="K7" s="470"/>
      <c r="L7" s="471"/>
      <c r="M7" s="472"/>
      <c r="N7" s="470"/>
      <c r="O7" s="471"/>
      <c r="P7" s="472"/>
      <c r="Q7" s="470"/>
      <c r="R7" s="471"/>
      <c r="S7" s="472"/>
      <c r="T7" s="470"/>
      <c r="U7" s="471"/>
      <c r="V7" s="472"/>
      <c r="W7" s="337"/>
      <c r="X7" s="337"/>
      <c r="Y7" s="337"/>
      <c r="Z7" s="302"/>
      <c r="AA7" s="302"/>
      <c r="AB7" s="302"/>
      <c r="AC7" s="302"/>
      <c r="AD7" s="302"/>
      <c r="AE7" s="316"/>
      <c r="AF7" s="384" t="str">
        <f>$K$17</f>
        <v>bb</v>
      </c>
      <c r="AG7" s="382"/>
      <c r="AH7" s="321"/>
    </row>
    <row r="8" spans="1:34" s="2" customFormat="1" ht="34.950000000000003" customHeight="1" thickBot="1" x14ac:dyDescent="0.35">
      <c r="A8" s="301"/>
      <c r="B8" s="303" t="s">
        <v>0</v>
      </c>
      <c r="C8" s="303"/>
      <c r="D8" s="303"/>
      <c r="E8" s="303"/>
      <c r="F8" s="303"/>
      <c r="G8" s="303"/>
      <c r="H8" s="303"/>
      <c r="I8" s="303"/>
      <c r="J8" s="299"/>
      <c r="K8" s="470"/>
      <c r="L8" s="471"/>
      <c r="M8" s="472"/>
      <c r="N8" s="470"/>
      <c r="O8" s="471"/>
      <c r="P8" s="472"/>
      <c r="Q8" s="470"/>
      <c r="R8" s="471"/>
      <c r="S8" s="472"/>
      <c r="T8" s="470"/>
      <c r="U8" s="471"/>
      <c r="V8" s="472"/>
      <c r="W8" s="473" t="s">
        <v>88</v>
      </c>
      <c r="X8" s="474"/>
      <c r="Y8" s="474"/>
      <c r="Z8" s="62" t="s">
        <v>14</v>
      </c>
      <c r="AA8" s="457" t="s">
        <v>2</v>
      </c>
      <c r="AB8" s="458"/>
      <c r="AC8" s="459"/>
      <c r="AD8" s="5" t="s">
        <v>3</v>
      </c>
      <c r="AE8" s="299"/>
      <c r="AF8" s="329"/>
      <c r="AG8" s="376"/>
      <c r="AH8" s="321"/>
    </row>
    <row r="9" spans="1:34" s="2" customFormat="1" ht="34.950000000000003" customHeight="1" thickTop="1" x14ac:dyDescent="0.25">
      <c r="A9" s="301"/>
      <c r="B9" s="6">
        <f>IF(J9="","-",RANK(F9,$F$9:$F$12,0)+RANK(E9,$E$9:$E$12,0)%+ROW()%%)</f>
        <v>1.0108999999999999</v>
      </c>
      <c r="C9" s="7">
        <f>IF(B9="","",RANK(B9,$B$9:$B$12,1))</f>
        <v>1</v>
      </c>
      <c r="D9" s="8" t="str">
        <f>$K$15</f>
        <v>aa</v>
      </c>
      <c r="E9" s="9">
        <f>$Z$9</f>
        <v>0</v>
      </c>
      <c r="F9" s="10">
        <f>SUM($AA$9-$AC$9)</f>
        <v>0</v>
      </c>
      <c r="G9" s="11">
        <f>SMALL($B$9:$B$12,1)</f>
        <v>1.0108999999999999</v>
      </c>
      <c r="H9" s="7">
        <f>IF(G9="","",RANK(G9,$G$9:$G$12,1))</f>
        <v>1</v>
      </c>
      <c r="I9" s="63" t="str">
        <f>INDEX($D$9:$D$12,MATCH(G9,$B$9:$B$12,0),1)</f>
        <v>aa</v>
      </c>
      <c r="J9" s="14" t="str">
        <f>$K$15</f>
        <v>aa</v>
      </c>
      <c r="K9" s="15"/>
      <c r="L9" s="16"/>
      <c r="M9" s="17"/>
      <c r="N9" s="18" t="str">
        <f>IF($AG$6+$AG$7&gt;0,$AG$6,"")</f>
        <v/>
      </c>
      <c r="O9" s="19" t="s">
        <v>4</v>
      </c>
      <c r="P9" s="20" t="str">
        <f>IF($AG$6+$AG$7&gt;0,$AG$7,"")</f>
        <v/>
      </c>
      <c r="Q9" s="18" t="str">
        <f>IF($AG$12+$AG$13&gt;0,$AG$13,"")</f>
        <v/>
      </c>
      <c r="R9" s="19" t="s">
        <v>4</v>
      </c>
      <c r="S9" s="20" t="str">
        <f>IF($AG$12+$AG$13&gt;0,$AG$12,"")</f>
        <v/>
      </c>
      <c r="T9" s="18" t="str">
        <f>IF($AG$18+$AG$19&gt;0,$AG$19,"")</f>
        <v/>
      </c>
      <c r="U9" s="19" t="s">
        <v>4</v>
      </c>
      <c r="V9" s="21" t="str">
        <f>IF($AG$18+$AG$19&gt;0,$AG$18,"")</f>
        <v/>
      </c>
      <c r="W9" s="22">
        <f>SUM(N9,Q9,T9)</f>
        <v>0</v>
      </c>
      <c r="X9" s="23" t="s">
        <v>4</v>
      </c>
      <c r="Y9" s="24">
        <f>SUM(P9,S9,V9)</f>
        <v>0</v>
      </c>
      <c r="Z9" s="64">
        <f>SUM(IF(N9="",0,N9-P9)+IF(Q9="",0,Q9-S9)+IF(T9="",0,T9-V9))</f>
        <v>0</v>
      </c>
      <c r="AA9" s="26">
        <f>SUM(IF(K9="",0,1)+IF(K9&gt;M9,1)+IF(K9&lt;M9,-1))+(IF(N9="",0,1)+IF(N9&gt;P9,1)+IF(N9&lt;P9,-1))+(IF(Q9="",0,1)+IF(Q9&gt;S9,1)+IF(Q9&lt;S9,-1))+(IF(T9="",0,1)+IF(T9&gt;V9,1)+IF(T9&lt;V9,-1))</f>
        <v>0</v>
      </c>
      <c r="AB9" s="27" t="s">
        <v>4</v>
      </c>
      <c r="AC9" s="28">
        <f>SUM(IF(M9="",0,1)+IF(M9&gt;K9,1)+IF(M9&lt;K9,-1))+(IF(P9="",0,1)+IF(P9&gt;N9,1)+IF(P9&lt;N9,-1))+(IF(S9="",0,1)+IF(S9&gt;Q9,1)+IF(S9&lt;Q9,-1))+(IF(V9="",0,1)+IF(V9&gt;T9,1)+IF(V9&lt;T9,-1))</f>
        <v>0</v>
      </c>
      <c r="AD9" s="29">
        <f>IF($B$9="","",RANK($B$9,$B$9:$B$12,1))</f>
        <v>1</v>
      </c>
      <c r="AE9" s="316"/>
      <c r="AF9" s="385" t="str">
        <f>$K$19</f>
        <v>cc</v>
      </c>
      <c r="AG9" s="381"/>
      <c r="AH9" s="321"/>
    </row>
    <row r="10" spans="1:34" s="2" customFormat="1" ht="34.950000000000003" customHeight="1" thickBot="1" x14ac:dyDescent="0.3">
      <c r="A10" s="301"/>
      <c r="B10" s="6">
        <f>IF(J10="","-",RANK(F10,$F$9:$F$12,0)+RANK(E10,$E$9:$E$12,0)%+ROW()%%)</f>
        <v>1.0109999999999999</v>
      </c>
      <c r="C10" s="7">
        <f>IF(B10="","",RANK(B10,$B$9:$B$12,1))</f>
        <v>2</v>
      </c>
      <c r="D10" s="8" t="str">
        <f>$K$17</f>
        <v>bb</v>
      </c>
      <c r="E10" s="9">
        <f>$Z$10</f>
        <v>0</v>
      </c>
      <c r="F10" s="10">
        <f>SUM($AA$10-$AC$10)</f>
        <v>0</v>
      </c>
      <c r="G10" s="11">
        <f>SMALL($B$9:$B$12,2)</f>
        <v>1.0109999999999999</v>
      </c>
      <c r="H10" s="7">
        <f>IF(G10="","",RANK(G10,$G$9:$G$12,1))</f>
        <v>2</v>
      </c>
      <c r="I10" s="63" t="str">
        <f>INDEX($D$9:$D$12,MATCH(G10,$B$9:$B$12,0),1)</f>
        <v>bb</v>
      </c>
      <c r="J10" s="14" t="str">
        <f>$K$17</f>
        <v>bb</v>
      </c>
      <c r="K10" s="30" t="str">
        <f>IF($AG$6+$AG$7&gt;0,$AG$7,"")</f>
        <v/>
      </c>
      <c r="L10" s="31" t="s">
        <v>4</v>
      </c>
      <c r="M10" s="32" t="str">
        <f>IF($AG$6+$AG$7&gt;0,$AG$6,"")</f>
        <v/>
      </c>
      <c r="N10" s="33"/>
      <c r="O10" s="33"/>
      <c r="P10" s="33"/>
      <c r="Q10" s="34" t="str">
        <f>IF($AG$21+$AG$22&gt;0,$AG$22,"")</f>
        <v/>
      </c>
      <c r="R10" s="31" t="s">
        <v>4</v>
      </c>
      <c r="S10" s="32" t="str">
        <f>IF($AG$21+$AG$22&gt;0,$AG$21,"")</f>
        <v/>
      </c>
      <c r="T10" s="34" t="str">
        <f>IF($AG$15+$AG$16&gt;0,$AG$15,"")</f>
        <v/>
      </c>
      <c r="U10" s="31" t="s">
        <v>4</v>
      </c>
      <c r="V10" s="35" t="str">
        <f>IF($AG$15+$AG$16&gt;0,$AG$16,"")</f>
        <v/>
      </c>
      <c r="W10" s="36">
        <f>SUM(K10,Q10,T10)</f>
        <v>0</v>
      </c>
      <c r="X10" s="37" t="s">
        <v>4</v>
      </c>
      <c r="Y10" s="38">
        <f>SUM(M10,S10,V10)</f>
        <v>0</v>
      </c>
      <c r="Z10" s="65">
        <f>SUM(IF(K10="",0,K10-M10)+IF(Q10="",0,Q10-S10)+IF(T10="",0,T10-V10))</f>
        <v>0</v>
      </c>
      <c r="AA10" s="66">
        <f>SUM(IF(K10="",0,1)+IF(K10&gt;M10,1)+IF(K10&lt;M10,-1))+(IF(N10="",0,1)+IF(N10&gt;P10,1)+IF(N10&lt;P10,-1))+(IF(Q10="",0,1)+IF(Q10&gt;S10,1)+IF(Q10&lt;S10,-1))+(IF(T10="",0,1)+IF(T10&gt;V10,1)+IF(T10&lt;V10,-1))</f>
        <v>0</v>
      </c>
      <c r="AB10" s="41" t="s">
        <v>4</v>
      </c>
      <c r="AC10" s="67">
        <f>SUM(IF(M10="",0,1)+IF(M10&gt;K10,1)+IF(M10&lt;K10,-1))+(IF(P10="",0,1)+IF(P10&gt;N10,1)+IF(P10&lt;N10,-1))+(IF(S10="",0,1)+IF(S10&gt;Q10,1)+IF(S10&lt;Q10,-1))+(IF(V10="",0,1)+IF(V10&gt;T10,1)+IF(V10&lt;T10,-1))</f>
        <v>0</v>
      </c>
      <c r="AD10" s="43">
        <f>IF($B$10="","",RANK($B$10,$B$9:$B$12,1))</f>
        <v>2</v>
      </c>
      <c r="AE10" s="302"/>
      <c r="AF10" s="384" t="str">
        <f>$K$21</f>
        <v>dd</v>
      </c>
      <c r="AG10" s="382"/>
      <c r="AH10" s="321"/>
    </row>
    <row r="11" spans="1:34" s="2" customFormat="1" ht="34.950000000000003" customHeight="1" x14ac:dyDescent="0.25">
      <c r="A11" s="301"/>
      <c r="B11" s="6">
        <f>IF(J11="","-",RANK(F11,$F$9:$F$12,0)+RANK(E11,$E$9:$E$12,0)%+ROW()%%)</f>
        <v>1.0111000000000001</v>
      </c>
      <c r="C11" s="7">
        <f>IF(B11="","",RANK(B11,$B$9:$B$12,1))</f>
        <v>3</v>
      </c>
      <c r="D11" s="8" t="str">
        <f>$K$19</f>
        <v>cc</v>
      </c>
      <c r="E11" s="9">
        <f>$Z$11</f>
        <v>0</v>
      </c>
      <c r="F11" s="10">
        <f>SUM($AA$11-$AC$11)</f>
        <v>0</v>
      </c>
      <c r="G11" s="11">
        <f>SMALL($B$9:$B$12,3)</f>
        <v>1.0111000000000001</v>
      </c>
      <c r="H11" s="7">
        <f>IF(G11="","",RANK(G11,$G$9:$G$12,1))</f>
        <v>3</v>
      </c>
      <c r="I11" s="63" t="str">
        <f>INDEX($D$9:$D$12,MATCH(G11,$B$9:$B$12,0),1)</f>
        <v>cc</v>
      </c>
      <c r="J11" s="14" t="str">
        <f>$K$19</f>
        <v>cc</v>
      </c>
      <c r="K11" s="30" t="str">
        <f>IF($AG$12+$AG$13&gt;0,$AG$12,"")</f>
        <v/>
      </c>
      <c r="L11" s="31" t="s">
        <v>4</v>
      </c>
      <c r="M11" s="68" t="str">
        <f>IF($AG$12+$AG$13&gt;0,$AG$13,"")</f>
        <v/>
      </c>
      <c r="N11" s="34" t="str">
        <f>IF($AG$21+$AG$22&gt;0,$AG$21,"")</f>
        <v/>
      </c>
      <c r="O11" s="31" t="s">
        <v>4</v>
      </c>
      <c r="P11" s="68" t="str">
        <f>IF($AG$21+$AG$22&gt;0,$AG$22,"")</f>
        <v/>
      </c>
      <c r="Q11" s="69"/>
      <c r="R11" s="70"/>
      <c r="S11" s="71"/>
      <c r="T11" s="34" t="str">
        <f>IF($AG$9+$AG$10&gt;0,$AG$9,"")</f>
        <v/>
      </c>
      <c r="U11" s="31" t="s">
        <v>4</v>
      </c>
      <c r="V11" s="35" t="str">
        <f>IF($AG$9+$AG$10&gt;0,$AG$10,"")</f>
        <v/>
      </c>
      <c r="W11" s="36">
        <f>SUM(K11,N11,T11)</f>
        <v>0</v>
      </c>
      <c r="X11" s="37" t="s">
        <v>4</v>
      </c>
      <c r="Y11" s="38">
        <f>SUM(M11,P11,V11)</f>
        <v>0</v>
      </c>
      <c r="Z11" s="65">
        <f>SUM(IF(K11="",0,K11-M11)+IF(N11="",0,N11-P11)+IF(T11="",0,T11-V11))</f>
        <v>0</v>
      </c>
      <c r="AA11" s="66">
        <f>SUM(IF(K11="",0,1)+IF(K11&gt;M11,1)+IF(K11&lt;M11,-1))+(IF(N11="",0,1)+IF(N11&gt;P11,1)+IF(N11&lt;P11,-1))+(IF(Q11="",0,1)+IF(Q11&gt;S11,1)+IF(Q11&lt;S11,-1))+(IF(T11="",0,1)+IF(T11&gt;V11,1)+IF(T11&lt;V11,-1))</f>
        <v>0</v>
      </c>
      <c r="AB11" s="41" t="s">
        <v>4</v>
      </c>
      <c r="AC11" s="67">
        <f>SUM(IF(M11="",0,1)+IF(M11&gt;K11,1)+IF(M11&lt;K11,-1))+(IF(P11="",0,1)+IF(P11&gt;N11,1)+IF(P11&lt;N11,-1))+(IF(S11="",0,1)+IF(S11&gt;Q11,1)+IF(S11&lt;Q11,-1))+(IF(V11="",0,1)+IF(V11&gt;T11,1)+IF(V11&lt;T11,-1))</f>
        <v>0</v>
      </c>
      <c r="AD11" s="43">
        <f>IF($B$11="","",RANK($B$11,$B$9:$B$12,1))</f>
        <v>3</v>
      </c>
      <c r="AE11" s="316"/>
      <c r="AF11" s="323"/>
      <c r="AG11" s="324"/>
      <c r="AH11" s="321"/>
    </row>
    <row r="12" spans="1:34" s="2" customFormat="1" ht="34.950000000000003" customHeight="1" thickBot="1" x14ac:dyDescent="0.3">
      <c r="A12" s="301"/>
      <c r="B12" s="12">
        <f>IF(J12="","-",RANK(F12,$F$9:$F$12,0)+RANK(E12,$E$9:$E$12,0)%+ROW()%%)</f>
        <v>1.0112000000000001</v>
      </c>
      <c r="C12" s="10">
        <f>IF(B12="","",RANK(B12,$B$9:$B$12,1))</f>
        <v>4</v>
      </c>
      <c r="D12" s="45" t="str">
        <f>$K$21</f>
        <v>dd</v>
      </c>
      <c r="E12" s="9">
        <f>$Z$12</f>
        <v>0</v>
      </c>
      <c r="F12" s="10">
        <f>SUM($AA$12-$AC$12)</f>
        <v>0</v>
      </c>
      <c r="G12" s="44">
        <f>SMALL($B$9:$B$12,4)</f>
        <v>1.0112000000000001</v>
      </c>
      <c r="H12" s="12">
        <f>IF(G12="","",RANK(G12,$G$9:$G$12,1))</f>
        <v>4</v>
      </c>
      <c r="I12" s="72" t="str">
        <f>INDEX($D$9:$D$12,MATCH(G12,$B$9:$B$12,0),1)</f>
        <v>dd</v>
      </c>
      <c r="J12" s="14" t="str">
        <f>$K$21</f>
        <v>dd</v>
      </c>
      <c r="K12" s="46" t="str">
        <f>IF($AG$18+$AG$19&gt;0,$AG$18,"")</f>
        <v/>
      </c>
      <c r="L12" s="47" t="s">
        <v>4</v>
      </c>
      <c r="M12" s="48" t="str">
        <f>IF($AG$18+$AG$19&gt;0,$AG$19,"")</f>
        <v/>
      </c>
      <c r="N12" s="49" t="str">
        <f>IF($AG$15+$AG$16&gt;0,$AG$16,"")</f>
        <v/>
      </c>
      <c r="O12" s="47" t="s">
        <v>4</v>
      </c>
      <c r="P12" s="48" t="str">
        <f>IF($AG$15+$AG$16&gt;0,$AG$15,"")</f>
        <v/>
      </c>
      <c r="Q12" s="49" t="str">
        <f>IF($AG$9+$AG$10&gt;0,$AG$10,"")</f>
        <v/>
      </c>
      <c r="R12" s="47" t="s">
        <v>4</v>
      </c>
      <c r="S12" s="48" t="str">
        <f>IF($AG$9+$AG$10&gt;0,$AG$9,"")</f>
        <v/>
      </c>
      <c r="T12" s="73"/>
      <c r="U12" s="73"/>
      <c r="V12" s="74"/>
      <c r="W12" s="53">
        <f>SUM(K12,N12,Q12)</f>
        <v>0</v>
      </c>
      <c r="X12" s="54" t="s">
        <v>4</v>
      </c>
      <c r="Y12" s="55">
        <f>SUM(M12,P12,S12)</f>
        <v>0</v>
      </c>
      <c r="Z12" s="75">
        <f>SUM(IF(K12="",0,K12-M12)+IF(N12="",0,N12-P12)+IF(Q12="",0,Q12-S12))</f>
        <v>0</v>
      </c>
      <c r="AA12" s="57">
        <f>SUM(IF(K12="",0,1)+IF(K12&gt;M12,1)+IF(K12&lt;M12,-1))+(IF(N12="",0,1)+IF(N12&gt;P12,1)+IF(N12&lt;P12,-1))+(IF(Q12="",0,1)+IF(Q12&gt;S12,1)+IF(Q12&lt;S12,-1))+(IF(T12="",0,1)+IF(T12&gt;V12,1)+IF(T12&lt;V12,-1))</f>
        <v>0</v>
      </c>
      <c r="AB12" s="58" t="s">
        <v>4</v>
      </c>
      <c r="AC12" s="59">
        <f>SUM(IF(M12="",0,1)+IF(M12&gt;K12,1)+IF(M12&lt;K12,-1))+(IF(P12="",0,1)+IF(P12&gt;N12,1)+IF(P12&lt;N12,-1))+(IF(S12="",0,1)+IF(S12&gt;Q12,1)+IF(S12&lt;Q12,-1))+(IF(V12="",0,1)+IF(V12&gt;T12,1)+IF(V12&lt;T12,-1))</f>
        <v>0</v>
      </c>
      <c r="AD12" s="60">
        <f>IF($B$12="","",RANK($B$12,$B$9:$B$12,1))</f>
        <v>4</v>
      </c>
      <c r="AE12" s="335"/>
      <c r="AF12" s="385" t="str">
        <f>$K$19</f>
        <v>cc</v>
      </c>
      <c r="AG12" s="381"/>
      <c r="AH12" s="321"/>
    </row>
    <row r="13" spans="1:34" s="2" customFormat="1" ht="34.950000000000003" customHeight="1" thickBot="1" x14ac:dyDescent="0.3">
      <c r="A13" s="301"/>
      <c r="B13" s="1"/>
      <c r="C13" s="1"/>
      <c r="D13" s="1"/>
      <c r="E13" s="1"/>
      <c r="F13" s="1"/>
      <c r="G13" s="1"/>
      <c r="H13" s="1"/>
      <c r="I13" s="1"/>
      <c r="J13" s="300"/>
      <c r="K13" s="314"/>
      <c r="L13" s="314"/>
      <c r="M13" s="313"/>
      <c r="N13" s="313"/>
      <c r="O13" s="302"/>
      <c r="P13" s="302"/>
      <c r="Q13" s="302"/>
      <c r="R13" s="302"/>
      <c r="S13" s="302"/>
      <c r="T13" s="315"/>
      <c r="U13" s="315"/>
      <c r="V13" s="302"/>
      <c r="W13" s="302"/>
      <c r="X13" s="302"/>
      <c r="Y13" s="302"/>
      <c r="Z13" s="302"/>
      <c r="AA13" s="315"/>
      <c r="AB13" s="315"/>
      <c r="AC13" s="315"/>
      <c r="AD13" s="315"/>
      <c r="AE13" s="316"/>
      <c r="AF13" s="384" t="str">
        <f>$K$15</f>
        <v>aa</v>
      </c>
      <c r="AG13" s="382"/>
      <c r="AH13" s="321"/>
    </row>
    <row r="14" spans="1:34" s="2" customFormat="1" ht="34.950000000000003" customHeight="1" thickBot="1" x14ac:dyDescent="0.45">
      <c r="A14" s="301"/>
      <c r="B14" s="1"/>
      <c r="C14" s="1"/>
      <c r="D14" s="1"/>
      <c r="E14" s="1"/>
      <c r="F14" s="1"/>
      <c r="G14" s="1"/>
      <c r="H14" s="1"/>
      <c r="I14" s="1"/>
      <c r="J14" s="299"/>
      <c r="K14" s="299"/>
      <c r="L14" s="299"/>
      <c r="M14" s="299"/>
      <c r="N14" s="299"/>
      <c r="O14" s="302"/>
      <c r="P14" s="302"/>
      <c r="R14" s="302"/>
      <c r="S14" s="302"/>
      <c r="T14" s="315"/>
      <c r="U14" s="315"/>
      <c r="V14" s="317"/>
      <c r="W14" s="478" t="s">
        <v>5</v>
      </c>
      <c r="X14" s="479"/>
      <c r="Y14" s="479"/>
      <c r="Z14" s="479"/>
      <c r="AA14" s="479"/>
      <c r="AB14" s="479"/>
      <c r="AC14" s="479"/>
      <c r="AD14" s="318"/>
      <c r="AE14" s="315"/>
      <c r="AF14" s="339"/>
      <c r="AG14" s="324"/>
      <c r="AH14" s="321"/>
    </row>
    <row r="15" spans="1:34" s="2" customFormat="1" ht="34.950000000000003" customHeight="1" thickTop="1" thickBot="1" x14ac:dyDescent="0.3">
      <c r="A15" s="301"/>
      <c r="B15" s="1"/>
      <c r="C15" s="1"/>
      <c r="D15" s="1"/>
      <c r="E15" s="1"/>
      <c r="F15" s="1"/>
      <c r="G15" s="1"/>
      <c r="H15" s="1"/>
      <c r="I15" s="1"/>
      <c r="J15" s="305" t="s">
        <v>6</v>
      </c>
      <c r="K15" s="440" t="s">
        <v>7</v>
      </c>
      <c r="L15" s="440"/>
      <c r="M15" s="440"/>
      <c r="N15" s="440"/>
      <c r="O15" s="440"/>
      <c r="P15" s="440"/>
      <c r="Q15" s="440"/>
      <c r="R15" s="302"/>
      <c r="S15" s="302"/>
      <c r="T15" s="315"/>
      <c r="U15" s="315"/>
      <c r="V15" s="325"/>
      <c r="W15" s="441" t="str">
        <f>$I$9</f>
        <v>aa</v>
      </c>
      <c r="X15" s="476"/>
      <c r="Y15" s="476"/>
      <c r="Z15" s="476"/>
      <c r="AA15" s="476"/>
      <c r="AB15" s="476"/>
      <c r="AC15" s="477"/>
      <c r="AD15" s="325"/>
      <c r="AE15" s="316"/>
      <c r="AF15" s="385" t="str">
        <f>$K$17</f>
        <v>bb</v>
      </c>
      <c r="AG15" s="381"/>
      <c r="AH15" s="321"/>
    </row>
    <row r="16" spans="1:34" s="2" customFormat="1" ht="34.950000000000003" customHeight="1" thickTop="1" thickBot="1" x14ac:dyDescent="0.45">
      <c r="A16" s="301"/>
      <c r="B16" s="1"/>
      <c r="C16" s="1"/>
      <c r="D16" s="1"/>
      <c r="E16" s="1"/>
      <c r="F16" s="1"/>
      <c r="G16" s="1"/>
      <c r="H16" s="1"/>
      <c r="I16" s="1"/>
      <c r="J16" s="305"/>
      <c r="K16" s="373"/>
      <c r="L16" s="373"/>
      <c r="M16" s="373"/>
      <c r="N16" s="373"/>
      <c r="O16" s="374"/>
      <c r="P16" s="374"/>
      <c r="Q16" s="374"/>
      <c r="R16" s="302"/>
      <c r="S16" s="302"/>
      <c r="T16" s="315"/>
      <c r="U16" s="315"/>
      <c r="V16" s="317"/>
      <c r="W16" s="480" t="s">
        <v>8</v>
      </c>
      <c r="X16" s="481"/>
      <c r="Y16" s="481"/>
      <c r="Z16" s="481"/>
      <c r="AA16" s="481"/>
      <c r="AB16" s="481"/>
      <c r="AC16" s="481"/>
      <c r="AD16" s="322"/>
      <c r="AE16" s="315"/>
      <c r="AF16" s="384" t="str">
        <f>$K$21</f>
        <v>dd</v>
      </c>
      <c r="AG16" s="382"/>
      <c r="AH16" s="321"/>
    </row>
    <row r="17" spans="1:35" s="2" customFormat="1" ht="34.950000000000003" customHeight="1" thickTop="1" thickBot="1" x14ac:dyDescent="0.3">
      <c r="A17" s="301"/>
      <c r="B17" s="1"/>
      <c r="C17" s="1"/>
      <c r="D17" s="1"/>
      <c r="E17" s="1"/>
      <c r="F17" s="1"/>
      <c r="G17" s="1"/>
      <c r="H17" s="1"/>
      <c r="I17" s="1"/>
      <c r="J17" s="305" t="s">
        <v>9</v>
      </c>
      <c r="K17" s="440" t="s">
        <v>10</v>
      </c>
      <c r="L17" s="440"/>
      <c r="M17" s="440"/>
      <c r="N17" s="440"/>
      <c r="O17" s="440"/>
      <c r="P17" s="440"/>
      <c r="Q17" s="440"/>
      <c r="R17" s="302"/>
      <c r="S17" s="302"/>
      <c r="T17" s="315"/>
      <c r="U17" s="315"/>
      <c r="V17" s="325"/>
      <c r="W17" s="441" t="str">
        <f>$I$10</f>
        <v>bb</v>
      </c>
      <c r="X17" s="476"/>
      <c r="Y17" s="476"/>
      <c r="Z17" s="476"/>
      <c r="AA17" s="476"/>
      <c r="AB17" s="476"/>
      <c r="AC17" s="477"/>
      <c r="AD17" s="325"/>
      <c r="AE17" s="316"/>
      <c r="AF17" s="323"/>
      <c r="AG17" s="324"/>
      <c r="AH17" s="321"/>
    </row>
    <row r="18" spans="1:35" s="2" customFormat="1" ht="34.950000000000003" customHeight="1" thickTop="1" thickBot="1" x14ac:dyDescent="0.45">
      <c r="A18" s="301"/>
      <c r="B18" s="1"/>
      <c r="C18" s="1"/>
      <c r="D18" s="1"/>
      <c r="E18" s="1"/>
      <c r="F18" s="1"/>
      <c r="G18" s="1"/>
      <c r="H18" s="1"/>
      <c r="I18" s="1"/>
      <c r="J18" s="305"/>
      <c r="K18" s="313"/>
      <c r="L18" s="313"/>
      <c r="M18" s="313"/>
      <c r="N18" s="313"/>
      <c r="O18" s="374"/>
      <c r="P18" s="374"/>
      <c r="Q18" s="374"/>
      <c r="R18" s="302"/>
      <c r="S18" s="302"/>
      <c r="T18" s="315"/>
      <c r="U18" s="315"/>
      <c r="V18" s="317"/>
      <c r="W18" s="482" t="s">
        <v>11</v>
      </c>
      <c r="X18" s="464"/>
      <c r="Y18" s="464"/>
      <c r="Z18" s="464"/>
      <c r="AA18" s="464"/>
      <c r="AB18" s="464"/>
      <c r="AC18" s="464"/>
      <c r="AD18" s="322"/>
      <c r="AE18" s="315"/>
      <c r="AF18" s="385" t="str">
        <f>$K$21</f>
        <v>dd</v>
      </c>
      <c r="AG18" s="381"/>
      <c r="AH18" s="321"/>
    </row>
    <row r="19" spans="1:35" s="2" customFormat="1" ht="34.950000000000003" customHeight="1" thickTop="1" thickBot="1" x14ac:dyDescent="0.3">
      <c r="A19" s="301"/>
      <c r="B19" s="1"/>
      <c r="C19" s="1"/>
      <c r="D19" s="1"/>
      <c r="E19" s="1"/>
      <c r="F19" s="1"/>
      <c r="G19" s="1"/>
      <c r="H19" s="1"/>
      <c r="I19" s="1"/>
      <c r="J19" s="305" t="s">
        <v>12</v>
      </c>
      <c r="K19" s="440" t="s">
        <v>13</v>
      </c>
      <c r="L19" s="440"/>
      <c r="M19" s="440"/>
      <c r="N19" s="440"/>
      <c r="O19" s="440"/>
      <c r="P19" s="440"/>
      <c r="Q19" s="440"/>
      <c r="R19" s="313"/>
      <c r="S19" s="313"/>
      <c r="T19" s="313"/>
      <c r="U19" s="313"/>
      <c r="V19" s="325"/>
      <c r="W19" s="441" t="str">
        <f>$I$11</f>
        <v>cc</v>
      </c>
      <c r="X19" s="476"/>
      <c r="Y19" s="476"/>
      <c r="Z19" s="476"/>
      <c r="AA19" s="476"/>
      <c r="AB19" s="476"/>
      <c r="AC19" s="477"/>
      <c r="AD19" s="325"/>
      <c r="AE19" s="316"/>
      <c r="AF19" s="384" t="str">
        <f>$K$15</f>
        <v>aa</v>
      </c>
      <c r="AG19" s="382"/>
      <c r="AH19" s="321"/>
    </row>
    <row r="20" spans="1:35" s="2" customFormat="1" ht="34.950000000000003" customHeight="1" thickTop="1" thickBot="1" x14ac:dyDescent="0.45">
      <c r="A20" s="301"/>
      <c r="B20" s="1"/>
      <c r="C20" s="1"/>
      <c r="D20" s="1"/>
      <c r="E20" s="1"/>
      <c r="F20" s="1"/>
      <c r="G20" s="1"/>
      <c r="H20" s="1"/>
      <c r="I20" s="1"/>
      <c r="J20" s="305"/>
      <c r="K20" s="373"/>
      <c r="L20" s="373"/>
      <c r="M20" s="373"/>
      <c r="N20" s="373"/>
      <c r="O20" s="374"/>
      <c r="P20" s="374"/>
      <c r="Q20" s="375"/>
      <c r="R20" s="313"/>
      <c r="S20" s="313"/>
      <c r="T20" s="313"/>
      <c r="U20" s="313"/>
      <c r="V20" s="317"/>
      <c r="W20" s="482" t="s">
        <v>15</v>
      </c>
      <c r="X20" s="464"/>
      <c r="Y20" s="464"/>
      <c r="Z20" s="464"/>
      <c r="AA20" s="464"/>
      <c r="AB20" s="464"/>
      <c r="AC20" s="464"/>
      <c r="AD20" s="322"/>
      <c r="AE20" s="302"/>
      <c r="AF20" s="330"/>
      <c r="AG20" s="378"/>
      <c r="AH20" s="321"/>
      <c r="AI20" s="334"/>
    </row>
    <row r="21" spans="1:35" s="2" customFormat="1" ht="34.950000000000003" customHeight="1" thickTop="1" thickBot="1" x14ac:dyDescent="0.3">
      <c r="A21" s="301"/>
      <c r="B21" s="1"/>
      <c r="C21" s="1"/>
      <c r="D21" s="1"/>
      <c r="E21" s="1"/>
      <c r="F21" s="1"/>
      <c r="G21" s="1"/>
      <c r="H21" s="1"/>
      <c r="I21" s="1"/>
      <c r="J21" s="305" t="s">
        <v>16</v>
      </c>
      <c r="K21" s="440" t="s">
        <v>17</v>
      </c>
      <c r="L21" s="440"/>
      <c r="M21" s="440"/>
      <c r="N21" s="440"/>
      <c r="O21" s="440"/>
      <c r="P21" s="440"/>
      <c r="Q21" s="440"/>
      <c r="R21" s="302"/>
      <c r="S21" s="302"/>
      <c r="T21" s="302"/>
      <c r="U21" s="302"/>
      <c r="V21" s="325"/>
      <c r="W21" s="441" t="str">
        <f>$I$12</f>
        <v>dd</v>
      </c>
      <c r="X21" s="476"/>
      <c r="Y21" s="476"/>
      <c r="Z21" s="476"/>
      <c r="AA21" s="476"/>
      <c r="AB21" s="476"/>
      <c r="AC21" s="477"/>
      <c r="AD21" s="325"/>
      <c r="AE21" s="316"/>
      <c r="AF21" s="385" t="str">
        <f>$K$19</f>
        <v>cc</v>
      </c>
      <c r="AG21" s="381"/>
      <c r="AH21" s="321"/>
    </row>
    <row r="22" spans="1:35" s="2" customFormat="1" ht="34.950000000000003" customHeight="1" thickTop="1" thickBot="1" x14ac:dyDescent="0.3">
      <c r="A22" s="301"/>
      <c r="B22" s="1"/>
      <c r="C22" s="1"/>
      <c r="D22" s="1"/>
      <c r="E22" s="1"/>
      <c r="F22" s="1"/>
      <c r="G22" s="1"/>
      <c r="H22" s="1"/>
      <c r="I22" s="1"/>
      <c r="J22" s="299"/>
      <c r="K22" s="299"/>
      <c r="L22" s="299"/>
      <c r="M22" s="299"/>
      <c r="N22" s="299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84" t="str">
        <f>$K$17</f>
        <v>bb</v>
      </c>
      <c r="AG22" s="382"/>
      <c r="AH22" s="321"/>
    </row>
    <row r="23" spans="1:35" ht="34.950000000000003" customHeight="1" thickBot="1" x14ac:dyDescent="0.35">
      <c r="A23" s="304"/>
      <c r="B23" s="61"/>
      <c r="C23" s="61"/>
      <c r="D23" s="61"/>
      <c r="E23" s="61"/>
      <c r="F23" s="61"/>
      <c r="G23" s="61"/>
      <c r="H23" s="61"/>
      <c r="I23" s="61"/>
      <c r="J23" s="444"/>
      <c r="K23" s="445"/>
      <c r="L23" s="445"/>
      <c r="M23" s="445"/>
      <c r="N23" s="445"/>
      <c r="O23" s="445"/>
      <c r="P23" s="306"/>
      <c r="Q23" s="450"/>
      <c r="R23" s="450"/>
      <c r="S23" s="450"/>
      <c r="T23" s="450"/>
      <c r="U23" s="450"/>
      <c r="V23" s="308"/>
      <c r="W23" s="308"/>
      <c r="X23" s="308"/>
      <c r="Y23" s="308"/>
      <c r="Z23" s="309"/>
      <c r="AA23" s="310"/>
      <c r="AB23" s="310"/>
      <c r="AC23" s="310"/>
      <c r="AD23" s="310"/>
      <c r="AE23" s="450"/>
      <c r="AF23" s="450"/>
      <c r="AG23" s="475"/>
      <c r="AH23" s="312"/>
    </row>
  </sheetData>
  <mergeCells count="23">
    <mergeCell ref="K15:Q15"/>
    <mergeCell ref="K17:Q17"/>
    <mergeCell ref="J23:O23"/>
    <mergeCell ref="Q23:U23"/>
    <mergeCell ref="K19:Q19"/>
    <mergeCell ref="K21:Q21"/>
    <mergeCell ref="AE23:AG23"/>
    <mergeCell ref="W15:AC15"/>
    <mergeCell ref="W14:AC14"/>
    <mergeCell ref="W16:AC16"/>
    <mergeCell ref="W17:AC17"/>
    <mergeCell ref="W18:AC18"/>
    <mergeCell ref="W20:AC20"/>
    <mergeCell ref="W19:AC19"/>
    <mergeCell ref="W21:AC21"/>
    <mergeCell ref="K2:AE2"/>
    <mergeCell ref="Q6:S8"/>
    <mergeCell ref="T6:V8"/>
    <mergeCell ref="AG4:AG5"/>
    <mergeCell ref="AA8:AC8"/>
    <mergeCell ref="W8:Y8"/>
    <mergeCell ref="K6:M8"/>
    <mergeCell ref="N6:P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4"/>
  <sheetViews>
    <sheetView showGridLines="0" zoomScale="70" workbookViewId="0">
      <selection activeCell="K6" sqref="K6:Y8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6" width="6.6640625" hidden="1" customWidth="1"/>
    <col min="7" max="7" width="14.6640625" hidden="1" customWidth="1"/>
    <col min="8" max="8" width="6.6640625" hidden="1" customWidth="1"/>
    <col min="9" max="9" width="22.6640625" hidden="1" customWidth="1"/>
    <col min="10" max="10" width="22.6640625" customWidth="1"/>
    <col min="11" max="11" width="5.6640625" customWidth="1"/>
    <col min="12" max="12" width="1.6640625" customWidth="1"/>
    <col min="13" max="14" width="5.6640625" customWidth="1"/>
    <col min="15" max="15" width="1.6640625" customWidth="1"/>
    <col min="16" max="17" width="5.6640625" customWidth="1"/>
    <col min="18" max="18" width="1.6640625" customWidth="1"/>
    <col min="19" max="20" width="5.6640625" customWidth="1"/>
    <col min="21" max="21" width="1.6640625" customWidth="1"/>
    <col min="22" max="23" width="5.6640625" customWidth="1"/>
    <col min="24" max="24" width="1.6640625" customWidth="1"/>
    <col min="25" max="26" width="5.6640625" customWidth="1"/>
    <col min="27" max="27" width="1.6640625" customWidth="1"/>
    <col min="28" max="28" width="5.6640625" customWidth="1"/>
    <col min="29" max="29" width="7.6640625" customWidth="1"/>
    <col min="30" max="30" width="5.6640625" customWidth="1"/>
    <col min="31" max="31" width="1.6640625" customWidth="1"/>
    <col min="32" max="32" width="5.6640625" customWidth="1"/>
    <col min="33" max="33" width="7.6640625" customWidth="1"/>
    <col min="34" max="34" width="10.88671875" customWidth="1"/>
    <col min="35" max="35" width="27.33203125" customWidth="1"/>
    <col min="36" max="37" width="5.6640625" customWidth="1"/>
  </cols>
  <sheetData>
    <row r="1" spans="1:41" ht="1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331"/>
    </row>
    <row r="2" spans="1:41" ht="33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448" t="s">
        <v>32</v>
      </c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336"/>
      <c r="AJ2" s="326"/>
      <c r="AK2" s="333"/>
    </row>
    <row r="3" spans="1:41" ht="19.95" customHeigh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2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446" t="s">
        <v>89</v>
      </c>
      <c r="AK3" s="333"/>
    </row>
    <row r="4" spans="1:41" ht="34.950000000000003" customHeight="1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335"/>
      <c r="L4" s="335"/>
      <c r="M4" s="335"/>
      <c r="N4" s="335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447"/>
      <c r="AK4" s="333"/>
    </row>
    <row r="5" spans="1:41" ht="34.950000000000003" customHeight="1" x14ac:dyDescent="0.25">
      <c r="A5" s="298"/>
      <c r="B5" s="299"/>
      <c r="C5" s="299"/>
      <c r="D5" s="299"/>
      <c r="E5" s="299"/>
      <c r="F5" s="299"/>
      <c r="G5" s="299"/>
      <c r="H5" s="299"/>
      <c r="I5" s="299"/>
      <c r="J5" s="300"/>
      <c r="K5" s="313"/>
      <c r="L5" s="313"/>
      <c r="M5" s="313"/>
      <c r="N5" s="313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383" t="str">
        <f>$K$16</f>
        <v>aa</v>
      </c>
      <c r="AJ5" s="381"/>
      <c r="AK5" s="333"/>
      <c r="AL5" s="332"/>
    </row>
    <row r="6" spans="1:41" s="2" customFormat="1" ht="34.950000000000003" customHeight="1" thickBot="1" x14ac:dyDescent="0.3">
      <c r="A6" s="301"/>
      <c r="B6" s="1"/>
      <c r="C6" s="1"/>
      <c r="D6" s="1"/>
      <c r="E6" s="1"/>
      <c r="F6" s="1"/>
      <c r="G6" s="1"/>
      <c r="H6" s="1"/>
      <c r="I6" s="1"/>
      <c r="J6" s="300"/>
      <c r="K6" s="451" t="str">
        <f>$K$16</f>
        <v>aa</v>
      </c>
      <c r="L6" s="452"/>
      <c r="M6" s="453"/>
      <c r="N6" s="451" t="str">
        <f>$K$18</f>
        <v>bb</v>
      </c>
      <c r="O6" s="452"/>
      <c r="P6" s="453"/>
      <c r="Q6" s="451" t="str">
        <f>$K$20</f>
        <v>cc</v>
      </c>
      <c r="R6" s="452"/>
      <c r="S6" s="453"/>
      <c r="T6" s="451" t="str">
        <f>$K$22</f>
        <v>dd</v>
      </c>
      <c r="U6" s="452"/>
      <c r="V6" s="453"/>
      <c r="W6" s="451" t="str">
        <f>$K$24</f>
        <v>ee</v>
      </c>
      <c r="X6" s="452"/>
      <c r="Y6" s="453"/>
      <c r="Z6" s="337"/>
      <c r="AA6" s="337"/>
      <c r="AB6" s="337"/>
      <c r="AC6" s="302"/>
      <c r="AD6" s="299"/>
      <c r="AE6" s="299"/>
      <c r="AF6" s="299"/>
      <c r="AG6" s="299"/>
      <c r="AH6" s="316"/>
      <c r="AI6" s="384" t="str">
        <f>$K$18</f>
        <v>bb</v>
      </c>
      <c r="AJ6" s="382"/>
      <c r="AK6" s="321"/>
      <c r="AL6" s="334"/>
    </row>
    <row r="7" spans="1:41" s="2" customFormat="1" ht="34.950000000000003" customHeight="1" x14ac:dyDescent="0.3">
      <c r="A7" s="301"/>
      <c r="B7" s="1"/>
      <c r="C7" s="1"/>
      <c r="D7" s="1"/>
      <c r="E7" s="1"/>
      <c r="F7" s="1"/>
      <c r="G7" s="1"/>
      <c r="H7" s="1"/>
      <c r="I7" s="1"/>
      <c r="J7" s="299"/>
      <c r="K7" s="454"/>
      <c r="L7" s="455"/>
      <c r="M7" s="456"/>
      <c r="N7" s="454"/>
      <c r="O7" s="455"/>
      <c r="P7" s="456"/>
      <c r="Q7" s="454"/>
      <c r="R7" s="455"/>
      <c r="S7" s="456"/>
      <c r="T7" s="454"/>
      <c r="U7" s="455"/>
      <c r="V7" s="456"/>
      <c r="W7" s="454"/>
      <c r="X7" s="455"/>
      <c r="Y7" s="456"/>
      <c r="Z7" s="337"/>
      <c r="AA7" s="337"/>
      <c r="AB7" s="337"/>
      <c r="AC7" s="302"/>
      <c r="AD7" s="302"/>
      <c r="AE7" s="302"/>
      <c r="AF7" s="302"/>
      <c r="AG7" s="302"/>
      <c r="AH7" s="316"/>
      <c r="AI7" s="329"/>
      <c r="AJ7" s="376"/>
      <c r="AK7" s="321"/>
      <c r="AL7" s="334"/>
    </row>
    <row r="8" spans="1:41" s="2" customFormat="1" ht="34.950000000000003" customHeight="1" thickBot="1" x14ac:dyDescent="0.3">
      <c r="A8" s="301"/>
      <c r="B8" s="3" t="s">
        <v>0</v>
      </c>
      <c r="C8" s="3"/>
      <c r="D8" s="3"/>
      <c r="E8" s="3"/>
      <c r="F8" s="3"/>
      <c r="G8" s="3"/>
      <c r="H8" s="3"/>
      <c r="I8" s="3"/>
      <c r="J8" s="299"/>
      <c r="K8" s="454"/>
      <c r="L8" s="455"/>
      <c r="M8" s="456"/>
      <c r="N8" s="454"/>
      <c r="O8" s="455"/>
      <c r="P8" s="456"/>
      <c r="Q8" s="454"/>
      <c r="R8" s="455"/>
      <c r="S8" s="456"/>
      <c r="T8" s="454"/>
      <c r="U8" s="455"/>
      <c r="V8" s="456"/>
      <c r="W8" s="454"/>
      <c r="X8" s="455"/>
      <c r="Y8" s="456"/>
      <c r="Z8" s="473" t="s">
        <v>88</v>
      </c>
      <c r="AA8" s="474"/>
      <c r="AB8" s="474"/>
      <c r="AC8" s="62" t="s">
        <v>14</v>
      </c>
      <c r="AD8" s="457" t="s">
        <v>2</v>
      </c>
      <c r="AE8" s="458"/>
      <c r="AF8" s="459"/>
      <c r="AG8" s="5" t="s">
        <v>3</v>
      </c>
      <c r="AH8" s="299"/>
      <c r="AI8" s="385" t="str">
        <f>$K$20</f>
        <v>cc</v>
      </c>
      <c r="AJ8" s="381"/>
      <c r="AK8" s="321"/>
      <c r="AL8" s="334"/>
    </row>
    <row r="9" spans="1:41" s="2" customFormat="1" ht="34.950000000000003" customHeight="1" thickTop="1" thickBot="1" x14ac:dyDescent="0.3">
      <c r="A9" s="301"/>
      <c r="B9" s="6">
        <f>IF(J9="","-",RANK(F9,$F$9:$F$13,0)+RANK(E9,$E$9:$E$13,0)%+ROW()%%)</f>
        <v>1.0108999999999999</v>
      </c>
      <c r="C9" s="7">
        <f>IF(B9="","",RANK(B9,$B$9:$B$13,1))</f>
        <v>1</v>
      </c>
      <c r="D9" s="8" t="str">
        <f>$K$16</f>
        <v>aa</v>
      </c>
      <c r="E9" s="9">
        <f>$AC$9</f>
        <v>0</v>
      </c>
      <c r="F9" s="10">
        <f>SUM($AD$9-$AF$9)</f>
        <v>0</v>
      </c>
      <c r="G9" s="11">
        <f>SMALL($B$9:$B$13,1)</f>
        <v>1.0108999999999999</v>
      </c>
      <c r="H9" s="7">
        <f>IF(G9="","",RANK(G9,$G$9:$G$13,1))</f>
        <v>1</v>
      </c>
      <c r="I9" s="63" t="str">
        <f>INDEX($D$9:$D$13,MATCH(G9,$B$9:$B$13,0),1)</f>
        <v>aa</v>
      </c>
      <c r="J9" s="14" t="str">
        <f>$K$16</f>
        <v>aa</v>
      </c>
      <c r="K9" s="15"/>
      <c r="L9" s="16"/>
      <c r="M9" s="17"/>
      <c r="N9" s="18" t="str">
        <f>IF($AJ$5+$AJ$6&gt;0,$AJ$5,"")</f>
        <v/>
      </c>
      <c r="O9" s="19" t="s">
        <v>4</v>
      </c>
      <c r="P9" s="76" t="str">
        <f>IF($AJ$5+$AJ$6&gt;0,$AJ$6,"")</f>
        <v/>
      </c>
      <c r="Q9" s="18" t="str">
        <f>IF($AJ$26+$AJ$27&gt;0,$AJ$26,"")</f>
        <v/>
      </c>
      <c r="R9" s="19" t="s">
        <v>4</v>
      </c>
      <c r="S9" s="20" t="str">
        <f>IF($AJ$26+$AJ$27&gt;0,$AJ$27,"")</f>
        <v/>
      </c>
      <c r="T9" s="18" t="str">
        <f>IF($AJ$17+$AJ$18&gt;0,$AJ$17,"")</f>
        <v/>
      </c>
      <c r="U9" s="76" t="s">
        <v>4</v>
      </c>
      <c r="V9" s="20" t="str">
        <f>IF($AJ$17+$AJ$18&gt;0,$AJ$18,"")</f>
        <v/>
      </c>
      <c r="W9" s="18" t="str">
        <f>IF($AJ$11+$AJ$12&gt;0,$AJ$11,"")</f>
        <v/>
      </c>
      <c r="X9" s="19" t="s">
        <v>4</v>
      </c>
      <c r="Y9" s="21" t="str">
        <f>IF($AJ$11+$AJ$12&gt;0,$AJ$12,"")</f>
        <v/>
      </c>
      <c r="Z9" s="22">
        <f>SUM(N9,Q9,T9,W9)</f>
        <v>0</v>
      </c>
      <c r="AA9" s="23" t="s">
        <v>4</v>
      </c>
      <c r="AB9" s="24">
        <f>SUM(P9,S9,V9,Y9)</f>
        <v>0</v>
      </c>
      <c r="AC9" s="25">
        <f>SUM(IF(N9="",0,N9-P9)+IF(Q9="",0,Q9-S9)+IF(T9="",0,T9-V9)+IF(W9="",0,W9-Y9))</f>
        <v>0</v>
      </c>
      <c r="AD9" s="26">
        <f>SUM(IF(K9="",0,1)+IF(K9&gt;M9,1)+IF(K9&lt;M9,-1))+(IF(N9="",0,1)+IF(N9&gt;P9,1)+IF(N9&lt;P9,-1))+(IF(Q9="",0,1)+IF(Q9&gt;S9,1)+IF(Q9&lt;S9,-1))+(IF(T9="",0,1)+IF(T9&gt;V9,1)+IF(T9&lt;V9,-1))+(IF(W9="",0,1)+IF(W9&gt;Y9,1)+IF(W9&lt;Y9,-1))</f>
        <v>0</v>
      </c>
      <c r="AE9" s="27" t="s">
        <v>4</v>
      </c>
      <c r="AF9" s="28">
        <f>SUM(IF(M9="",0,1)+IF(M9&gt;K9,1)+IF(M9&lt;K9,-1))+(IF(P9="",0,1)+IF(P9&gt;N9,1)+IF(P9&lt;N9,-1))+(IF(S9="",0,1)+IF(S9&gt;Q9,1)+IF(S9&lt;Q9,-1))+(IF(V9="",0,1)+IF(V9&gt;T9,1)+IF(V9&lt;T9,-1))+(IF(Y9="",0,1)+IF(Y9&gt;W9,1)+IF(Y9&lt;W9,-1))</f>
        <v>0</v>
      </c>
      <c r="AG9" s="29">
        <f>IF($B$9="","",RANK($B$9,$B$9:$B$13,1))</f>
        <v>1</v>
      </c>
      <c r="AH9" s="316"/>
      <c r="AI9" s="384" t="str">
        <f>$K$22</f>
        <v>dd</v>
      </c>
      <c r="AJ9" s="382"/>
      <c r="AK9" s="321"/>
      <c r="AL9" s="334"/>
      <c r="AO9" s="390"/>
    </row>
    <row r="10" spans="1:41" s="2" customFormat="1" ht="34.950000000000003" customHeight="1" x14ac:dyDescent="0.25">
      <c r="A10" s="301"/>
      <c r="B10" s="6">
        <f>IF(J10="","-",RANK(F10,$F$9:$F$13,0)+RANK(E10,$E$9:$E$13,0)%+ROW()%%)</f>
        <v>1.0109999999999999</v>
      </c>
      <c r="C10" s="7">
        <f>IF(B10="","",RANK(B10,$B$9:$B$13,1))</f>
        <v>2</v>
      </c>
      <c r="D10" s="8" t="str">
        <f>$K$18</f>
        <v>bb</v>
      </c>
      <c r="E10" s="9">
        <f>$AC$10</f>
        <v>0</v>
      </c>
      <c r="F10" s="10">
        <f>SUM($AD$10-$AF$10)</f>
        <v>0</v>
      </c>
      <c r="G10" s="11">
        <f>SMALL($B$9:$B$13,2)</f>
        <v>1.0109999999999999</v>
      </c>
      <c r="H10" s="7">
        <f>IF(G10="","",RANK(G10,$G$9:$G$13,1))</f>
        <v>2</v>
      </c>
      <c r="I10" s="63" t="str">
        <f>INDEX($D$9:$D$13,MATCH(G10,$B$9:$B$13,0),1)</f>
        <v>bb</v>
      </c>
      <c r="J10" s="14" t="str">
        <f>$K$18</f>
        <v>bb</v>
      </c>
      <c r="K10" s="30" t="str">
        <f>IF($AJ$5+$AJ$6&gt;0,$AJ$6,"")</f>
        <v/>
      </c>
      <c r="L10" s="31" t="s">
        <v>4</v>
      </c>
      <c r="M10" s="32" t="str">
        <f>IF($AJ$5+$AJ$6&gt;0,$AJ$5,"")</f>
        <v/>
      </c>
      <c r="N10" s="33"/>
      <c r="O10" s="33"/>
      <c r="P10" s="33"/>
      <c r="Q10" s="77" t="str">
        <f>IF($AJ$14+$AJ$15&gt;0,$AJ$14,"")</f>
        <v/>
      </c>
      <c r="R10" s="78" t="s">
        <v>4</v>
      </c>
      <c r="S10" s="79" t="str">
        <f>IF($AJ$14+$AJ$15&gt;0,$AJ$15,"")</f>
        <v/>
      </c>
      <c r="T10" s="34" t="str">
        <f>IF($AJ$29+$AJ$30&gt;0,$AJ$29,"")</f>
        <v/>
      </c>
      <c r="U10" s="31" t="s">
        <v>4</v>
      </c>
      <c r="V10" s="32" t="str">
        <f>IF($AJ$29+$AJ$30&gt;0,$AJ$30,"")</f>
        <v/>
      </c>
      <c r="W10" s="34" t="str">
        <f>IF($AJ$20+$AJ$21&gt;0,$AJ$20,"")</f>
        <v/>
      </c>
      <c r="X10" s="31" t="s">
        <v>4</v>
      </c>
      <c r="Y10" s="35" t="str">
        <f>IF($AJ$20+$AJ$21&gt;0,$AJ$21,"")</f>
        <v/>
      </c>
      <c r="Z10" s="36">
        <f>SUM(K10,Q10,T10,W10)</f>
        <v>0</v>
      </c>
      <c r="AA10" s="37" t="s">
        <v>4</v>
      </c>
      <c r="AB10" s="38">
        <f>SUM(M10,S10,V10,Y10)</f>
        <v>0</v>
      </c>
      <c r="AC10" s="39">
        <f>SUM(IF(K10="",0,K10-M10)+IF(Q10="",0,Q10-S10)+IF(T10="",0,T10-V10)+IF(W10="",0,W10-Y10))</f>
        <v>0</v>
      </c>
      <c r="AD10" s="40">
        <f>SUM(IF(K10="",0,1)+IF(K10&gt;M10,1)+IF(K10&lt;M10,-1))+(IF(N10="",0,1)+IF(N10&gt;P10,1)+IF(N10&lt;P10,-1))+(IF(Q10="",0,1)+IF(Q10&gt;S10,1)+IF(Q10&lt;S10,-1))+(IF(T10="",0,1)+IF(T10&gt;V10,1)+IF(T10&lt;V10,-1))+(IF(W10="",0,1)+IF(W10&gt;Y10,1)+IF(W10&lt;Y10,-1))</f>
        <v>0</v>
      </c>
      <c r="AE10" s="41" t="s">
        <v>4</v>
      </c>
      <c r="AF10" s="42">
        <f>SUM(IF(M10="",0,1)+IF(M10&gt;K10,1)+IF(M10&lt;K10,-1))+(IF(P10="",0,1)+IF(P10&gt;N10,1)+IF(P10&lt;N10,-1))+(IF(S10="",0,1)+IF(S10&gt;Q10,1)+IF(S10&lt;Q10,-1))+(IF(V10="",0,1)+IF(V10&gt;T10,1)+IF(V10&lt;T10,-1))+(IF(Y10="",0,1)+IF(Y10&gt;W10,1)+IF(Y10&lt;W10,-1))</f>
        <v>0</v>
      </c>
      <c r="AG10" s="43">
        <f>IF($B$10="","",RANK($B$10,$B$9:$B$13,1))</f>
        <v>2</v>
      </c>
      <c r="AH10" s="302"/>
      <c r="AI10" s="323"/>
      <c r="AJ10" s="324"/>
      <c r="AK10" s="321"/>
      <c r="AL10" s="334"/>
    </row>
    <row r="11" spans="1:41" s="2" customFormat="1" ht="34.950000000000003" customHeight="1" x14ac:dyDescent="0.25">
      <c r="A11" s="301"/>
      <c r="B11" s="6">
        <f>IF(J11="","-",RANK(F11,$F$9:$F$13,0)+RANK(E11,$E$9:$E$13,0)%+ROW()%%)</f>
        <v>1.0111000000000001</v>
      </c>
      <c r="C11" s="7">
        <f>IF(B11="","",RANK(B11,$B$9:$B$13,1))</f>
        <v>3</v>
      </c>
      <c r="D11" s="8" t="str">
        <f>$K$20</f>
        <v>cc</v>
      </c>
      <c r="E11" s="9">
        <f>$AC$11</f>
        <v>0</v>
      </c>
      <c r="F11" s="10">
        <f>SUM($AD$11-$AF$11)</f>
        <v>0</v>
      </c>
      <c r="G11" s="11">
        <f>SMALL($B$9:$B$13,3)</f>
        <v>1.0111000000000001</v>
      </c>
      <c r="H11" s="7">
        <f>IF(G11="","",RANK(G11,$G$9:$G$13,1))</f>
        <v>3</v>
      </c>
      <c r="I11" s="63" t="str">
        <f>INDEX($D$9:$D$13,MATCH(G11,$B$9:$B$13,0),1)</f>
        <v>cc</v>
      </c>
      <c r="J11" s="14" t="str">
        <f>$K$20</f>
        <v>cc</v>
      </c>
      <c r="K11" s="30" t="str">
        <f>IF($AJ$26+$AJ$27&gt;0,$AJ$27,"")</f>
        <v/>
      </c>
      <c r="L11" s="31" t="s">
        <v>4</v>
      </c>
      <c r="M11" s="32" t="str">
        <f>IF($AJ$26+$AJ$27&gt;0,$AJ$26,"")</f>
        <v/>
      </c>
      <c r="N11" s="34" t="str">
        <f>IF($AJ$14+$AJ$15&gt;0,$AJ$15,"")</f>
        <v/>
      </c>
      <c r="O11" s="31" t="s">
        <v>4</v>
      </c>
      <c r="P11" s="32" t="str">
        <f>IF($AJ$14+$AJ$15&gt;0,$AJ$14,"")</f>
        <v/>
      </c>
      <c r="Q11" s="69"/>
      <c r="R11" s="70"/>
      <c r="S11" s="71"/>
      <c r="T11" s="34" t="str">
        <f>IF($AJ$8+$AJ$9&gt;0,$AJ$8,"")</f>
        <v/>
      </c>
      <c r="U11" s="31" t="s">
        <v>4</v>
      </c>
      <c r="V11" s="32" t="str">
        <f>IF($AJ$8+$AJ$9&gt;0,$AJ$9,"")</f>
        <v/>
      </c>
      <c r="W11" s="34" t="str">
        <f>IF($AJ$32+$AJ$33&gt;0,$AJ$32,"")</f>
        <v/>
      </c>
      <c r="X11" s="31" t="s">
        <v>4</v>
      </c>
      <c r="Y11" s="35" t="str">
        <f>IF($AJ$32+$AJ$33&gt;0,$AJ$33,"")</f>
        <v/>
      </c>
      <c r="Z11" s="36">
        <f>SUM(K11,N11,T11,W11)</f>
        <v>0</v>
      </c>
      <c r="AA11" s="37" t="s">
        <v>4</v>
      </c>
      <c r="AB11" s="38">
        <f>SUM(M11,P11,V11,Y11)</f>
        <v>0</v>
      </c>
      <c r="AC11" s="39">
        <f>SUM(IF(K11="",0,K11-M11)+IF(N11="",0,N11-P11)+IF(T11="",0,T11-V11)+IF(W11="",0,W11-Y11))</f>
        <v>0</v>
      </c>
      <c r="AD11" s="40">
        <f>SUM(IF(K11="",0,1)+IF(K11&gt;M11,1)+IF(K11&lt;M11,-1))+(IF(N11="",0,1)+IF(N11&gt;P11,1)+IF(N11&lt;P11,-1))+(IF(Q11="",0,1)+IF(Q11&gt;S11,1)+IF(Q11&lt;S11,-1))+(IF(T11="",0,1)+IF(T11&gt;V11,1)+IF(T11&lt;V11,-1))+(IF(W11="",0,1)+IF(W11&gt;Y11,1)+IF(W11&lt;Y11,-1))</f>
        <v>0</v>
      </c>
      <c r="AE11" s="41" t="s">
        <v>4</v>
      </c>
      <c r="AF11" s="42">
        <f>SUM(IF(M11="",0,1)+IF(M11&gt;K11,1)+IF(M11&lt;K11,-1))+(IF(P11="",0,1)+IF(P11&gt;N11,1)+IF(P11&lt;N11,-1))+(IF(S11="",0,1)+IF(S11&gt;Q11,1)+IF(S11&lt;Q11,-1))+(IF(V11="",0,1)+IF(V11&gt;T11,1)+IF(V11&lt;T11,-1))+(IF(Y11="",0,1)+IF(Y11&gt;W11,1)+IF(Y11&lt;W11,-1))</f>
        <v>0</v>
      </c>
      <c r="AG11" s="43">
        <f>IF($B$11="","",RANK($B$11,$B$9:$B$13,1))</f>
        <v>3</v>
      </c>
      <c r="AH11" s="316"/>
      <c r="AI11" s="385" t="str">
        <f>$K$16</f>
        <v>aa</v>
      </c>
      <c r="AJ11" s="381"/>
      <c r="AK11" s="321"/>
      <c r="AL11" s="334"/>
    </row>
    <row r="12" spans="1:41" s="2" customFormat="1" ht="34.950000000000003" customHeight="1" thickBot="1" x14ac:dyDescent="0.3">
      <c r="A12" s="301"/>
      <c r="B12" s="6">
        <f>IF(J12="","-",RANK(F12,$F$9:$F$13,0)+RANK(E12,$E$9:$E$13,0)%+ROW()%%)</f>
        <v>1.0112000000000001</v>
      </c>
      <c r="C12" s="7">
        <f>IF(B12="","",RANK(B12,$B$9:$B$13,1))</f>
        <v>4</v>
      </c>
      <c r="D12" s="8" t="str">
        <f>$K$22</f>
        <v>dd</v>
      </c>
      <c r="E12" s="9">
        <f>$AC$12</f>
        <v>0</v>
      </c>
      <c r="F12" s="10">
        <f>SUM($AD$12-$AF$12)</f>
        <v>0</v>
      </c>
      <c r="G12" s="11">
        <f>SMALL($B$9:$B$13,4)</f>
        <v>1.0112000000000001</v>
      </c>
      <c r="H12" s="7">
        <f>IF(G12="","",RANK(G12,$G$9:$G$13,1))</f>
        <v>4</v>
      </c>
      <c r="I12" s="63" t="str">
        <f>INDEX($D$9:$D$13,MATCH(G12,$B$9:$B$13,0),1)</f>
        <v>dd</v>
      </c>
      <c r="J12" s="14" t="str">
        <f>$K$22</f>
        <v>dd</v>
      </c>
      <c r="K12" s="30" t="str">
        <f>IF($AJ$17+$AJ$18&gt;0,$AJ$18,"")</f>
        <v/>
      </c>
      <c r="L12" s="31" t="s">
        <v>4</v>
      </c>
      <c r="M12" s="32" t="str">
        <f>IF($AJ$17+$AJ$18&gt;0,$AJ$17,"")</f>
        <v/>
      </c>
      <c r="N12" s="34" t="str">
        <f>IF($AJ$29+$AJ$30&gt;0,$AJ$30,"")</f>
        <v/>
      </c>
      <c r="O12" s="31" t="s">
        <v>4</v>
      </c>
      <c r="P12" s="32" t="str">
        <f>IF($AJ$29+$AJ$30&gt;0,$AJ$29,"")</f>
        <v/>
      </c>
      <c r="Q12" s="34" t="str">
        <f>IF($AJ$8+$AJ$9&gt;0,$AJ$9,"")</f>
        <v/>
      </c>
      <c r="R12" s="31" t="s">
        <v>4</v>
      </c>
      <c r="S12" s="32" t="str">
        <f>IF($AJ$8+$AJ$9&gt;0,$AJ$8,"")</f>
        <v/>
      </c>
      <c r="T12" s="69"/>
      <c r="U12" s="70"/>
      <c r="V12" s="71"/>
      <c r="W12" s="34" t="str">
        <f>IF($AJ$23+$AJ$24&gt;0,$AJ$23,"")</f>
        <v/>
      </c>
      <c r="X12" s="31" t="s">
        <v>4</v>
      </c>
      <c r="Y12" s="35" t="str">
        <f>IF($AJ$23+$AJ$24&gt;0,$AJ$24,"")</f>
        <v/>
      </c>
      <c r="Z12" s="36">
        <f>SUM(K12,N12,Q12,W12)</f>
        <v>0</v>
      </c>
      <c r="AA12" s="80" t="s">
        <v>4</v>
      </c>
      <c r="AB12" s="38">
        <f>SUM(M12,P12,S12,Y12)</f>
        <v>0</v>
      </c>
      <c r="AC12" s="39">
        <f>SUM(IF(K12="",0,K12-M12)+IF(N12="",0,N12-P12)+IF(Q12="",0,Q12-S12)+IF(W12="",0,W12-Y12))</f>
        <v>0</v>
      </c>
      <c r="AD12" s="40">
        <f>SUM(IF(K12="",0,1)+IF(K12&gt;M12,1)+IF(K12&lt;M12,-1))+(IF(N12="",0,1)+IF(N12&gt;P12,1)+IF(N12&lt;P12,-1))+(IF(Q12="",0,1)+IF(Q12&gt;S12,1)+IF(Q12&lt;S12,-1))+(IF(T12="",0,1)+IF(T12&gt;V12,1)+IF(T12&lt;V12,-1))+(IF(W12="",0,1)+IF(W12&gt;Y12,1)+IF(W12&lt;Y12,-1))</f>
        <v>0</v>
      </c>
      <c r="AE12" s="81" t="s">
        <v>4</v>
      </c>
      <c r="AF12" s="42">
        <f>SUM(IF(M12="",0,1)+IF(M12&gt;K12,1)+IF(M12&lt;K12,-1))+(IF(P12="",0,1)+IF(P12&gt;N12,1)+IF(P12&lt;N12,-1))+(IF(S12="",0,1)+IF(S12&gt;Q12,1)+IF(S12&lt;Q12,-1))+(IF(V12="",0,1)+IF(V12&gt;T12,1)+IF(V12&lt;T12,-1))+(IF(Y12="",0,1)+IF(Y12&gt;W12,1)+IF(Y12&lt;W12,-1))</f>
        <v>0</v>
      </c>
      <c r="AG12" s="43">
        <f>IF($B$12="","",RANK($B$12,$B$9:$B$13,1))</f>
        <v>4</v>
      </c>
      <c r="AH12" s="316"/>
      <c r="AI12" s="384" t="str">
        <f>$K$24</f>
        <v>ee</v>
      </c>
      <c r="AJ12" s="382"/>
      <c r="AK12" s="321"/>
      <c r="AL12" s="334"/>
    </row>
    <row r="13" spans="1:41" s="2" customFormat="1" ht="34.950000000000003" customHeight="1" thickBot="1" x14ac:dyDescent="0.3">
      <c r="A13" s="301"/>
      <c r="B13" s="12">
        <f>IF(J13="","-",RANK(F13,$F$9:$F$13,0)+RANK(E13,$E$9:$E$13,0)%+ROW()%%)</f>
        <v>1.0113000000000001</v>
      </c>
      <c r="C13" s="10">
        <f>IF(B13="","",RANK(B13,$B$9:$B$13,1))</f>
        <v>5</v>
      </c>
      <c r="D13" s="45" t="str">
        <f>$K$24</f>
        <v>ee</v>
      </c>
      <c r="E13" s="9">
        <f>$AC$13</f>
        <v>0</v>
      </c>
      <c r="F13" s="10">
        <f>SUM($AD$13-$AF$13)</f>
        <v>0</v>
      </c>
      <c r="G13" s="44">
        <f>SMALL($B$9:$B$13,5)</f>
        <v>1.0113000000000001</v>
      </c>
      <c r="H13" s="12">
        <f>IF(G13="","",RANK(G13,$G$9:$G$13,1))</f>
        <v>5</v>
      </c>
      <c r="I13" s="72" t="str">
        <f>INDEX($D$9:$D$13,MATCH(G13,$B$9:$B$13,0),1)</f>
        <v>ee</v>
      </c>
      <c r="J13" s="14" t="str">
        <f>$K$24</f>
        <v>ee</v>
      </c>
      <c r="K13" s="46" t="str">
        <f>IF($AJ$11+$AJ$12&gt;0,$AJ$12,"")</f>
        <v/>
      </c>
      <c r="L13" s="47" t="s">
        <v>4</v>
      </c>
      <c r="M13" s="48" t="str">
        <f>IF($AJ$11+$AJ$12&gt;0,$AJ$11,"")</f>
        <v/>
      </c>
      <c r="N13" s="49" t="str">
        <f>IF($AJ$20+$AJ$21&gt;0,$AJ$21,"")</f>
        <v/>
      </c>
      <c r="O13" s="47" t="s">
        <v>4</v>
      </c>
      <c r="P13" s="48" t="str">
        <f>IF($AJ$20+$AJ$21&gt;0,$AJ$20,"")</f>
        <v/>
      </c>
      <c r="Q13" s="49" t="str">
        <f>IF($AJ$32+$AJ$33&gt;0,$AJ$33,"")</f>
        <v/>
      </c>
      <c r="R13" s="47" t="s">
        <v>4</v>
      </c>
      <c r="S13" s="48" t="str">
        <f>IF($AJ$32+$AJ$33&gt;0,$AJ$32,"")</f>
        <v/>
      </c>
      <c r="T13" s="49" t="str">
        <f>IF($AJ$23+$AJ$24&gt;0,$AJ$24,"")</f>
        <v/>
      </c>
      <c r="U13" s="82" t="s">
        <v>4</v>
      </c>
      <c r="V13" s="48" t="str">
        <f>IF($AJ$23+$AJ$24&gt;0,$AJ$23,"")</f>
        <v/>
      </c>
      <c r="W13" s="50"/>
      <c r="X13" s="51"/>
      <c r="Y13" s="52"/>
      <c r="Z13" s="53">
        <f>SUM(K13,N13,Q13,T13)</f>
        <v>0</v>
      </c>
      <c r="AA13" s="54" t="s">
        <v>4</v>
      </c>
      <c r="AB13" s="55">
        <f>SUM(M13,P13,S13,V13)</f>
        <v>0</v>
      </c>
      <c r="AC13" s="56">
        <f>SUM(IF(K13="",0,K13-M13)+IF(N13="",0,N13-P13)+IF(Q13="",0,Q13-S13)+IF(T13="",0,T13-V13))</f>
        <v>0</v>
      </c>
      <c r="AD13" s="57">
        <f>SUM(IF(K13="",0,1)+IF(K13&gt;M13,1)+IF(K13&lt;M13,-1))+(IF(N13="",0,1)+IF(N13&gt;P13,1)+IF(N13&lt;P13,-1))+(IF(Q13="",0,1)+IF(Q13&gt;S13,1)+IF(Q13&lt;S13,-1))+(IF(T13="",0,1)+IF(T13&gt;V13,1)+IF(T13&lt;V13,-1))+(IF(W13="",0,1)+IF(W13&gt;Y13,1)+IF(W13&lt;Y13,-1))</f>
        <v>0</v>
      </c>
      <c r="AE13" s="58" t="s">
        <v>4</v>
      </c>
      <c r="AF13" s="59">
        <f>SUM(IF(M13="",0,1)+IF(M13&gt;K13,1)+IF(M13&lt;K13,-1))+(IF(P13="",0,1)+IF(P13&gt;N13,1)+IF(P13&lt;N13,-1))+(IF(S13="",0,1)+IF(S13&gt;Q13,1)+IF(S13&lt;Q13,-1))+(IF(V13="",0,1)+IF(V13&gt;T13,1)+IF(V13&lt;T13,-1))+(IF(Y13="",0,1)+IF(Y13&gt;W13,1)+IF(Y13&lt;W13,-1))</f>
        <v>0</v>
      </c>
      <c r="AG13" s="60">
        <f>IF($B$13="","",RANK($B$13,$B$9:$B$13,1))</f>
        <v>5</v>
      </c>
      <c r="AH13" s="335"/>
      <c r="AI13" s="339"/>
      <c r="AJ13" s="324"/>
      <c r="AK13" s="321"/>
      <c r="AL13" s="334"/>
    </row>
    <row r="14" spans="1:41" s="2" customFormat="1" ht="34.950000000000003" customHeight="1" x14ac:dyDescent="0.25">
      <c r="A14" s="301"/>
      <c r="B14" s="1"/>
      <c r="C14" s="1"/>
      <c r="D14" s="1"/>
      <c r="E14" s="1"/>
      <c r="F14" s="1"/>
      <c r="G14" s="1"/>
      <c r="H14" s="1"/>
      <c r="I14" s="1"/>
      <c r="J14" s="300"/>
      <c r="K14" s="314"/>
      <c r="L14" s="314"/>
      <c r="M14" s="313"/>
      <c r="N14" s="313"/>
      <c r="O14" s="302"/>
      <c r="P14" s="302"/>
      <c r="Q14" s="302"/>
      <c r="R14" s="302"/>
      <c r="S14" s="302"/>
      <c r="T14" s="302"/>
      <c r="U14" s="302"/>
      <c r="V14" s="302"/>
      <c r="W14" s="315"/>
      <c r="X14" s="315"/>
      <c r="Y14" s="302"/>
      <c r="Z14" s="302"/>
      <c r="AA14" s="302"/>
      <c r="AB14" s="302"/>
      <c r="AC14" s="302"/>
      <c r="AD14" s="315"/>
      <c r="AE14" s="315"/>
      <c r="AF14" s="315"/>
      <c r="AG14" s="315"/>
      <c r="AH14" s="316"/>
      <c r="AI14" s="385" t="str">
        <f>$K$18</f>
        <v>bb</v>
      </c>
      <c r="AJ14" s="381"/>
      <c r="AK14" s="321"/>
      <c r="AL14" s="334"/>
    </row>
    <row r="15" spans="1:41" s="2" customFormat="1" ht="34.950000000000003" customHeight="1" thickBot="1" x14ac:dyDescent="0.45">
      <c r="A15" s="301"/>
      <c r="B15" s="1"/>
      <c r="C15" s="1"/>
      <c r="D15" s="1"/>
      <c r="E15" s="1"/>
      <c r="F15" s="1"/>
      <c r="G15" s="1"/>
      <c r="H15" s="1"/>
      <c r="I15" s="1"/>
      <c r="J15" s="299"/>
      <c r="K15" s="299"/>
      <c r="L15" s="299"/>
      <c r="M15" s="299"/>
      <c r="N15" s="299"/>
      <c r="O15" s="302"/>
      <c r="P15" s="302"/>
      <c r="Q15" s="302"/>
      <c r="R15" s="302"/>
      <c r="S15" s="302"/>
      <c r="T15" s="302"/>
      <c r="U15" s="302"/>
      <c r="V15" s="302"/>
      <c r="W15" s="482" t="s">
        <v>5</v>
      </c>
      <c r="X15" s="463"/>
      <c r="Y15" s="463"/>
      <c r="Z15" s="463"/>
      <c r="AA15" s="463"/>
      <c r="AB15" s="463"/>
      <c r="AC15" s="463"/>
      <c r="AD15" s="319"/>
      <c r="AE15" s="319"/>
      <c r="AF15" s="319"/>
      <c r="AG15" s="318"/>
      <c r="AH15" s="315"/>
      <c r="AI15" s="384" t="str">
        <f>$K$20</f>
        <v>cc</v>
      </c>
      <c r="AJ15" s="382"/>
      <c r="AK15" s="321"/>
      <c r="AL15" s="334"/>
    </row>
    <row r="16" spans="1:41" s="2" customFormat="1" ht="34.950000000000003" customHeight="1" thickTop="1" thickBot="1" x14ac:dyDescent="0.3">
      <c r="A16" s="301"/>
      <c r="B16" s="1"/>
      <c r="C16" s="1"/>
      <c r="D16" s="1"/>
      <c r="E16" s="1"/>
      <c r="F16" s="1"/>
      <c r="G16" s="1"/>
      <c r="H16" s="1"/>
      <c r="I16" s="1"/>
      <c r="J16" s="305" t="s">
        <v>6</v>
      </c>
      <c r="K16" s="440" t="s">
        <v>7</v>
      </c>
      <c r="L16" s="440"/>
      <c r="M16" s="440"/>
      <c r="N16" s="440"/>
      <c r="O16" s="440"/>
      <c r="P16" s="440"/>
      <c r="Q16" s="440"/>
      <c r="R16" s="302"/>
      <c r="S16" s="302"/>
      <c r="T16" s="302"/>
      <c r="U16" s="302"/>
      <c r="V16" s="302"/>
      <c r="W16" s="441" t="str">
        <f>$I$9</f>
        <v>aa</v>
      </c>
      <c r="X16" s="476"/>
      <c r="Y16" s="476"/>
      <c r="Z16" s="476"/>
      <c r="AA16" s="476"/>
      <c r="AB16" s="476"/>
      <c r="AC16" s="477"/>
      <c r="AD16" s="325"/>
      <c r="AE16" s="325"/>
      <c r="AF16" s="325"/>
      <c r="AG16" s="325"/>
      <c r="AH16" s="316"/>
      <c r="AI16" s="323"/>
      <c r="AJ16" s="324"/>
      <c r="AK16" s="321"/>
      <c r="AL16" s="334"/>
    </row>
    <row r="17" spans="1:38" s="2" customFormat="1" ht="34.950000000000003" customHeight="1" thickTop="1" thickBot="1" x14ac:dyDescent="0.45">
      <c r="A17" s="301"/>
      <c r="B17" s="1"/>
      <c r="C17" s="1"/>
      <c r="D17" s="1"/>
      <c r="E17" s="1"/>
      <c r="F17" s="1"/>
      <c r="G17" s="1"/>
      <c r="H17" s="1"/>
      <c r="I17" s="1"/>
      <c r="J17" s="305"/>
      <c r="K17" s="373"/>
      <c r="L17" s="373"/>
      <c r="M17" s="373"/>
      <c r="N17" s="373"/>
      <c r="O17" s="374"/>
      <c r="P17" s="374"/>
      <c r="Q17" s="374"/>
      <c r="R17" s="302"/>
      <c r="S17" s="302"/>
      <c r="T17" s="302"/>
      <c r="U17" s="302"/>
      <c r="V17" s="302"/>
      <c r="W17" s="482" t="s">
        <v>8</v>
      </c>
      <c r="X17" s="463"/>
      <c r="Y17" s="463"/>
      <c r="Z17" s="463"/>
      <c r="AA17" s="463"/>
      <c r="AB17" s="463"/>
      <c r="AC17" s="463"/>
      <c r="AD17" s="319"/>
      <c r="AE17" s="319"/>
      <c r="AF17" s="319"/>
      <c r="AG17" s="322"/>
      <c r="AH17" s="315"/>
      <c r="AI17" s="385" t="str">
        <f>$K$16</f>
        <v>aa</v>
      </c>
      <c r="AJ17" s="381"/>
      <c r="AK17" s="321"/>
      <c r="AL17" s="334"/>
    </row>
    <row r="18" spans="1:38" s="2" customFormat="1" ht="34.950000000000003" customHeight="1" thickTop="1" thickBot="1" x14ac:dyDescent="0.3">
      <c r="A18" s="301"/>
      <c r="B18" s="1"/>
      <c r="C18" s="1"/>
      <c r="D18" s="1"/>
      <c r="E18" s="1"/>
      <c r="F18" s="1"/>
      <c r="G18" s="1"/>
      <c r="H18" s="1"/>
      <c r="I18" s="1"/>
      <c r="J18" s="305" t="s">
        <v>9</v>
      </c>
      <c r="K18" s="440" t="s">
        <v>10</v>
      </c>
      <c r="L18" s="440"/>
      <c r="M18" s="440"/>
      <c r="N18" s="440"/>
      <c r="O18" s="440"/>
      <c r="P18" s="440"/>
      <c r="Q18" s="440"/>
      <c r="R18" s="302"/>
      <c r="S18" s="302"/>
      <c r="T18" s="302"/>
      <c r="U18" s="302"/>
      <c r="V18" s="302"/>
      <c r="W18" s="441" t="str">
        <f>$I$10</f>
        <v>bb</v>
      </c>
      <c r="X18" s="476"/>
      <c r="Y18" s="476"/>
      <c r="Z18" s="476"/>
      <c r="AA18" s="476"/>
      <c r="AB18" s="476"/>
      <c r="AC18" s="477"/>
      <c r="AD18" s="325"/>
      <c r="AE18" s="325"/>
      <c r="AF18" s="325"/>
      <c r="AG18" s="325"/>
      <c r="AH18" s="316"/>
      <c r="AI18" s="384" t="str">
        <f>$K$22</f>
        <v>dd</v>
      </c>
      <c r="AJ18" s="382"/>
      <c r="AK18" s="321"/>
      <c r="AL18" s="334"/>
    </row>
    <row r="19" spans="1:38" s="2" customFormat="1" ht="34.950000000000003" customHeight="1" thickTop="1" thickBot="1" x14ac:dyDescent="0.45">
      <c r="A19" s="301"/>
      <c r="B19" s="1"/>
      <c r="C19" s="1"/>
      <c r="D19" s="1"/>
      <c r="E19" s="1"/>
      <c r="F19" s="1"/>
      <c r="G19" s="1"/>
      <c r="H19" s="1"/>
      <c r="I19" s="1"/>
      <c r="J19" s="305"/>
      <c r="K19" s="313"/>
      <c r="L19" s="313"/>
      <c r="M19" s="313"/>
      <c r="N19" s="313"/>
      <c r="O19" s="374"/>
      <c r="P19" s="374"/>
      <c r="Q19" s="374"/>
      <c r="R19" s="302"/>
      <c r="S19" s="302"/>
      <c r="T19" s="302"/>
      <c r="U19" s="302"/>
      <c r="V19" s="302"/>
      <c r="W19" s="482" t="s">
        <v>11</v>
      </c>
      <c r="X19" s="463"/>
      <c r="Y19" s="463"/>
      <c r="Z19" s="463"/>
      <c r="AA19" s="463"/>
      <c r="AB19" s="463"/>
      <c r="AC19" s="463"/>
      <c r="AD19" s="319"/>
      <c r="AE19" s="319"/>
      <c r="AF19" s="319"/>
      <c r="AG19" s="322"/>
      <c r="AH19" s="315"/>
      <c r="AI19" s="330"/>
      <c r="AJ19" s="378"/>
      <c r="AK19" s="389"/>
      <c r="AL19" s="334"/>
    </row>
    <row r="20" spans="1:38" s="2" customFormat="1" ht="34.950000000000003" customHeight="1" thickTop="1" thickBot="1" x14ac:dyDescent="0.3">
      <c r="A20" s="301"/>
      <c r="B20" s="1"/>
      <c r="C20" s="1"/>
      <c r="D20" s="1"/>
      <c r="E20" s="1"/>
      <c r="F20" s="1"/>
      <c r="G20" s="1"/>
      <c r="H20" s="1"/>
      <c r="I20" s="1"/>
      <c r="J20" s="305" t="s">
        <v>12</v>
      </c>
      <c r="K20" s="440" t="s">
        <v>13</v>
      </c>
      <c r="L20" s="440"/>
      <c r="M20" s="440"/>
      <c r="N20" s="440"/>
      <c r="O20" s="440"/>
      <c r="P20" s="440"/>
      <c r="Q20" s="440"/>
      <c r="R20" s="313"/>
      <c r="S20" s="313"/>
      <c r="T20" s="313"/>
      <c r="U20" s="313"/>
      <c r="V20" s="313"/>
      <c r="W20" s="441" t="str">
        <f>$I$11</f>
        <v>cc</v>
      </c>
      <c r="X20" s="476"/>
      <c r="Y20" s="476"/>
      <c r="Z20" s="476"/>
      <c r="AA20" s="476"/>
      <c r="AB20" s="476"/>
      <c r="AC20" s="477"/>
      <c r="AD20" s="325"/>
      <c r="AE20" s="325"/>
      <c r="AF20" s="325"/>
      <c r="AG20" s="325"/>
      <c r="AH20" s="316"/>
      <c r="AI20" s="385" t="str">
        <f>$K$18</f>
        <v>bb</v>
      </c>
      <c r="AJ20" s="381"/>
      <c r="AK20" s="389"/>
      <c r="AL20" s="334"/>
    </row>
    <row r="21" spans="1:38" s="2" customFormat="1" ht="34.950000000000003" customHeight="1" thickTop="1" thickBot="1" x14ac:dyDescent="0.45">
      <c r="A21" s="301"/>
      <c r="B21" s="1"/>
      <c r="C21" s="1"/>
      <c r="D21" s="1"/>
      <c r="E21" s="1"/>
      <c r="F21" s="1"/>
      <c r="G21" s="1"/>
      <c r="H21" s="1"/>
      <c r="I21" s="1"/>
      <c r="J21" s="305"/>
      <c r="K21" s="373"/>
      <c r="L21" s="373"/>
      <c r="M21" s="373"/>
      <c r="N21" s="373"/>
      <c r="O21" s="374"/>
      <c r="P21" s="374"/>
      <c r="Q21" s="375"/>
      <c r="R21" s="313"/>
      <c r="S21" s="313"/>
      <c r="T21" s="313"/>
      <c r="U21" s="313"/>
      <c r="V21" s="313"/>
      <c r="W21" s="482" t="s">
        <v>15</v>
      </c>
      <c r="X21" s="463"/>
      <c r="Y21" s="463"/>
      <c r="Z21" s="463"/>
      <c r="AA21" s="463"/>
      <c r="AB21" s="463"/>
      <c r="AC21" s="463"/>
      <c r="AD21" s="319"/>
      <c r="AE21" s="319"/>
      <c r="AF21" s="319"/>
      <c r="AG21" s="322"/>
      <c r="AH21" s="302"/>
      <c r="AI21" s="384" t="str">
        <f>$K$24</f>
        <v>ee</v>
      </c>
      <c r="AJ21" s="382"/>
      <c r="AK21" s="389"/>
      <c r="AL21" s="334"/>
    </row>
    <row r="22" spans="1:38" s="2" customFormat="1" ht="34.950000000000003" customHeight="1" thickTop="1" thickBot="1" x14ac:dyDescent="0.3">
      <c r="A22" s="301"/>
      <c r="B22" s="1"/>
      <c r="C22" s="1"/>
      <c r="D22" s="1"/>
      <c r="E22" s="1"/>
      <c r="F22" s="1"/>
      <c r="G22" s="1"/>
      <c r="H22" s="1"/>
      <c r="I22" s="1"/>
      <c r="J22" s="305" t="s">
        <v>16</v>
      </c>
      <c r="K22" s="440" t="s">
        <v>17</v>
      </c>
      <c r="L22" s="440"/>
      <c r="M22" s="440"/>
      <c r="N22" s="440"/>
      <c r="O22" s="440"/>
      <c r="P22" s="440"/>
      <c r="Q22" s="440"/>
      <c r="R22" s="302"/>
      <c r="S22" s="302"/>
      <c r="T22" s="302"/>
      <c r="U22" s="302"/>
      <c r="V22" s="302"/>
      <c r="W22" s="441" t="str">
        <f>$I$12</f>
        <v>dd</v>
      </c>
      <c r="X22" s="476"/>
      <c r="Y22" s="476"/>
      <c r="Z22" s="476"/>
      <c r="AA22" s="476"/>
      <c r="AB22" s="476"/>
      <c r="AC22" s="477"/>
      <c r="AD22" s="325"/>
      <c r="AE22" s="325"/>
      <c r="AF22" s="325"/>
      <c r="AG22" s="325"/>
      <c r="AH22" s="316"/>
      <c r="AI22" s="320"/>
      <c r="AJ22" s="377"/>
      <c r="AK22" s="321"/>
      <c r="AL22" s="334"/>
    </row>
    <row r="23" spans="1:38" s="2" customFormat="1" ht="34.950000000000003" customHeight="1" thickTop="1" thickBot="1" x14ac:dyDescent="0.45">
      <c r="A23" s="301"/>
      <c r="B23" s="1"/>
      <c r="C23" s="1"/>
      <c r="D23" s="1"/>
      <c r="E23" s="1"/>
      <c r="F23" s="1"/>
      <c r="G23" s="1"/>
      <c r="H23" s="1"/>
      <c r="I23" s="1"/>
      <c r="J23" s="299"/>
      <c r="K23" s="373"/>
      <c r="L23" s="373"/>
      <c r="M23" s="373"/>
      <c r="N23" s="373"/>
      <c r="O23" s="374"/>
      <c r="P23" s="374"/>
      <c r="Q23" s="374"/>
      <c r="R23" s="302"/>
      <c r="S23" s="302"/>
      <c r="T23" s="302"/>
      <c r="U23" s="302"/>
      <c r="V23" s="302"/>
      <c r="W23" s="482" t="s">
        <v>18</v>
      </c>
      <c r="X23" s="463"/>
      <c r="Y23" s="463"/>
      <c r="Z23" s="463"/>
      <c r="AA23" s="463"/>
      <c r="AB23" s="463"/>
      <c r="AC23" s="463"/>
      <c r="AD23" s="302"/>
      <c r="AE23" s="302"/>
      <c r="AF23" s="302"/>
      <c r="AG23" s="302"/>
      <c r="AH23" s="302"/>
      <c r="AI23" s="385" t="str">
        <f>$K$22</f>
        <v>dd</v>
      </c>
      <c r="AJ23" s="381"/>
      <c r="AK23" s="321"/>
      <c r="AL23" s="334"/>
    </row>
    <row r="24" spans="1:38" s="2" customFormat="1" ht="34.950000000000003" customHeight="1" thickTop="1" thickBot="1" x14ac:dyDescent="0.3">
      <c r="A24" s="301"/>
      <c r="B24" s="1"/>
      <c r="C24" s="1"/>
      <c r="D24" s="1"/>
      <c r="E24" s="1"/>
      <c r="F24" s="1"/>
      <c r="G24" s="1"/>
      <c r="H24" s="1"/>
      <c r="I24" s="1"/>
      <c r="J24" s="305" t="s">
        <v>19</v>
      </c>
      <c r="K24" s="440" t="s">
        <v>20</v>
      </c>
      <c r="L24" s="440"/>
      <c r="M24" s="440"/>
      <c r="N24" s="440"/>
      <c r="O24" s="440"/>
      <c r="P24" s="440"/>
      <c r="Q24" s="440"/>
      <c r="R24" s="302"/>
      <c r="S24" s="302"/>
      <c r="T24" s="302"/>
      <c r="U24" s="302"/>
      <c r="V24" s="302"/>
      <c r="W24" s="441" t="str">
        <f>$I$13</f>
        <v>ee</v>
      </c>
      <c r="X24" s="476"/>
      <c r="Y24" s="476"/>
      <c r="Z24" s="476"/>
      <c r="AA24" s="476"/>
      <c r="AB24" s="476"/>
      <c r="AC24" s="477"/>
      <c r="AD24" s="302"/>
      <c r="AE24" s="302"/>
      <c r="AF24" s="302"/>
      <c r="AG24" s="302"/>
      <c r="AH24" s="302"/>
      <c r="AI24" s="384" t="str">
        <f>$K$24</f>
        <v>ee</v>
      </c>
      <c r="AJ24" s="382"/>
      <c r="AK24" s="321"/>
      <c r="AL24" s="334"/>
    </row>
    <row r="25" spans="1:38" s="2" customFormat="1" ht="34.950000000000003" customHeight="1" thickTop="1" x14ac:dyDescent="0.25">
      <c r="A25" s="301"/>
      <c r="B25" s="1"/>
      <c r="C25" s="1"/>
      <c r="D25" s="1"/>
      <c r="E25" s="1"/>
      <c r="F25" s="1"/>
      <c r="G25" s="1"/>
      <c r="H25" s="1"/>
      <c r="I25" s="1"/>
      <c r="J25" s="299"/>
      <c r="K25" s="299"/>
      <c r="L25" s="299"/>
      <c r="M25" s="299"/>
      <c r="N25" s="299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20"/>
      <c r="AJ25" s="377"/>
      <c r="AK25" s="321"/>
      <c r="AL25" s="334"/>
    </row>
    <row r="26" spans="1:38" s="2" customFormat="1" ht="34.950000000000003" customHeight="1" x14ac:dyDescent="0.25">
      <c r="A26" s="301"/>
      <c r="B26" s="1"/>
      <c r="C26" s="1"/>
      <c r="D26" s="1"/>
      <c r="E26" s="1"/>
      <c r="F26" s="1"/>
      <c r="G26" s="1"/>
      <c r="H26" s="1"/>
      <c r="I26" s="1"/>
      <c r="J26" s="299"/>
      <c r="K26" s="299"/>
      <c r="L26" s="299"/>
      <c r="M26" s="299"/>
      <c r="N26" s="299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85" t="str">
        <f>$K$16</f>
        <v>aa</v>
      </c>
      <c r="AJ26" s="381"/>
      <c r="AK26" s="321"/>
      <c r="AL26" s="334"/>
    </row>
    <row r="27" spans="1:38" s="2" customFormat="1" ht="34.950000000000003" customHeight="1" thickBot="1" x14ac:dyDescent="0.3">
      <c r="A27" s="301"/>
      <c r="B27" s="1"/>
      <c r="C27" s="1"/>
      <c r="D27" s="1"/>
      <c r="E27" s="1"/>
      <c r="F27" s="1"/>
      <c r="G27" s="1"/>
      <c r="H27" s="1"/>
      <c r="I27" s="1"/>
      <c r="J27" s="299"/>
      <c r="K27" s="299"/>
      <c r="L27" s="299"/>
      <c r="M27" s="299"/>
      <c r="N27" s="299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84" t="str">
        <f>$K$20</f>
        <v>cc</v>
      </c>
      <c r="AJ27" s="382"/>
      <c r="AK27" s="321"/>
      <c r="AL27" s="334"/>
    </row>
    <row r="28" spans="1:38" s="2" customFormat="1" ht="34.950000000000003" customHeight="1" x14ac:dyDescent="0.25">
      <c r="A28" s="301"/>
      <c r="B28" s="1"/>
      <c r="C28" s="1"/>
      <c r="D28" s="1"/>
      <c r="E28" s="1"/>
      <c r="F28" s="1"/>
      <c r="G28" s="1"/>
      <c r="H28" s="1"/>
      <c r="I28" s="1"/>
      <c r="J28" s="299"/>
      <c r="K28" s="299"/>
      <c r="L28" s="299"/>
      <c r="M28" s="299"/>
      <c r="N28" s="299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20"/>
      <c r="AJ28" s="377"/>
      <c r="AK28" s="321"/>
      <c r="AL28" s="334"/>
    </row>
    <row r="29" spans="1:38" s="2" customFormat="1" ht="34.950000000000003" customHeight="1" x14ac:dyDescent="0.25">
      <c r="A29" s="301"/>
      <c r="B29" s="1"/>
      <c r="C29" s="1"/>
      <c r="D29" s="1"/>
      <c r="E29" s="1"/>
      <c r="F29" s="1"/>
      <c r="G29" s="1"/>
      <c r="H29" s="1"/>
      <c r="I29" s="1"/>
      <c r="J29" s="299"/>
      <c r="K29" s="299"/>
      <c r="L29" s="299"/>
      <c r="M29" s="299"/>
      <c r="N29" s="299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85" t="str">
        <f>$K$18</f>
        <v>bb</v>
      </c>
      <c r="AJ29" s="381"/>
      <c r="AK29" s="321"/>
      <c r="AL29" s="334"/>
    </row>
    <row r="30" spans="1:38" s="2" customFormat="1" ht="34.950000000000003" customHeight="1" thickBot="1" x14ac:dyDescent="0.3">
      <c r="A30" s="301"/>
      <c r="B30" s="1"/>
      <c r="C30" s="1"/>
      <c r="D30" s="1"/>
      <c r="E30" s="1"/>
      <c r="F30" s="1"/>
      <c r="G30" s="1"/>
      <c r="H30" s="1"/>
      <c r="I30" s="1"/>
      <c r="J30" s="299"/>
      <c r="K30" s="299"/>
      <c r="L30" s="299"/>
      <c r="M30" s="299"/>
      <c r="N30" s="299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84" t="str">
        <f>$K$22</f>
        <v>dd</v>
      </c>
      <c r="AJ30" s="382"/>
      <c r="AK30" s="321"/>
      <c r="AL30" s="334"/>
    </row>
    <row r="31" spans="1:38" s="2" customFormat="1" ht="34.950000000000003" customHeight="1" x14ac:dyDescent="0.25">
      <c r="A31" s="301"/>
      <c r="B31" s="1"/>
      <c r="C31" s="1"/>
      <c r="D31" s="1"/>
      <c r="E31" s="1"/>
      <c r="F31" s="1"/>
      <c r="G31" s="1"/>
      <c r="H31" s="1"/>
      <c r="I31" s="1"/>
      <c r="J31" s="299"/>
      <c r="K31" s="299"/>
      <c r="L31" s="299"/>
      <c r="M31" s="299"/>
      <c r="N31" s="299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20"/>
      <c r="AJ31" s="377"/>
      <c r="AK31" s="321"/>
      <c r="AL31" s="334"/>
    </row>
    <row r="32" spans="1:38" s="2" customFormat="1" ht="34.950000000000003" customHeight="1" x14ac:dyDescent="0.25">
      <c r="A32" s="301"/>
      <c r="B32" s="1"/>
      <c r="C32" s="1"/>
      <c r="D32" s="1"/>
      <c r="E32" s="1"/>
      <c r="F32" s="1"/>
      <c r="G32" s="1"/>
      <c r="H32" s="1"/>
      <c r="I32" s="1"/>
      <c r="J32" s="299"/>
      <c r="K32" s="299"/>
      <c r="L32" s="299"/>
      <c r="M32" s="299"/>
      <c r="N32" s="299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85" t="str">
        <f>$K$20</f>
        <v>cc</v>
      </c>
      <c r="AJ32" s="381"/>
      <c r="AK32" s="321"/>
      <c r="AL32" s="334"/>
    </row>
    <row r="33" spans="1:38" s="2" customFormat="1" ht="34.950000000000003" customHeight="1" thickBot="1" x14ac:dyDescent="0.3">
      <c r="A33" s="301"/>
      <c r="B33" s="1"/>
      <c r="C33" s="1"/>
      <c r="D33" s="1"/>
      <c r="E33" s="1"/>
      <c r="F33" s="1"/>
      <c r="G33" s="1"/>
      <c r="H33" s="1"/>
      <c r="I33" s="1"/>
      <c r="J33" s="299"/>
      <c r="K33" s="299"/>
      <c r="L33" s="299"/>
      <c r="M33" s="299"/>
      <c r="N33" s="299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84" t="str">
        <f>$K$24</f>
        <v>ee</v>
      </c>
      <c r="AJ33" s="382"/>
      <c r="AK33" s="321"/>
      <c r="AL33" s="334"/>
    </row>
    <row r="34" spans="1:38" ht="34.950000000000003" customHeight="1" thickBot="1" x14ac:dyDescent="0.35">
      <c r="A34" s="304"/>
      <c r="B34" s="61"/>
      <c r="C34" s="61"/>
      <c r="D34" s="61"/>
      <c r="E34" s="61"/>
      <c r="F34" s="61"/>
      <c r="G34" s="61"/>
      <c r="H34" s="61"/>
      <c r="I34" s="61"/>
      <c r="J34" s="444"/>
      <c r="K34" s="445"/>
      <c r="L34" s="445"/>
      <c r="M34" s="445"/>
      <c r="N34" s="445"/>
      <c r="O34" s="445"/>
      <c r="P34" s="306"/>
      <c r="Q34" s="450"/>
      <c r="R34" s="450"/>
      <c r="S34" s="450"/>
      <c r="T34" s="450"/>
      <c r="U34" s="450"/>
      <c r="V34" s="450"/>
      <c r="W34" s="450"/>
      <c r="X34" s="450"/>
      <c r="Y34" s="308"/>
      <c r="Z34" s="308"/>
      <c r="AA34" s="308"/>
      <c r="AB34" s="308"/>
      <c r="AC34" s="309"/>
      <c r="AD34" s="310"/>
      <c r="AE34" s="310"/>
      <c r="AF34" s="310"/>
      <c r="AG34" s="310"/>
      <c r="AH34" s="307"/>
      <c r="AI34" s="307"/>
      <c r="AJ34" s="338"/>
      <c r="AK34" s="312"/>
      <c r="AL34" s="332"/>
    </row>
  </sheetData>
  <mergeCells count="26">
    <mergeCell ref="J34:O34"/>
    <mergeCell ref="K2:AH2"/>
    <mergeCell ref="Q6:S8"/>
    <mergeCell ref="W6:Y8"/>
    <mergeCell ref="W21:AC21"/>
    <mergeCell ref="Q34:X34"/>
    <mergeCell ref="K6:M8"/>
    <mergeCell ref="N6:P8"/>
    <mergeCell ref="K16:Q16"/>
    <mergeCell ref="K18:Q18"/>
    <mergeCell ref="AJ3:AJ4"/>
    <mergeCell ref="W15:AC15"/>
    <mergeCell ref="W17:AC17"/>
    <mergeCell ref="W19:AC19"/>
    <mergeCell ref="AD8:AF8"/>
    <mergeCell ref="Z8:AB8"/>
    <mergeCell ref="K20:Q20"/>
    <mergeCell ref="K22:Q22"/>
    <mergeCell ref="W24:AC24"/>
    <mergeCell ref="K24:Q24"/>
    <mergeCell ref="T6:V8"/>
    <mergeCell ref="W23:AC23"/>
    <mergeCell ref="W16:AC16"/>
    <mergeCell ref="W18:AC18"/>
    <mergeCell ref="W20:AC20"/>
    <mergeCell ref="W22:AC2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0"/>
  <sheetViews>
    <sheetView showGridLines="0" zoomScale="50" workbookViewId="0">
      <selection activeCell="K6" sqref="K6:AB8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6" width="6.6640625" hidden="1" customWidth="1"/>
    <col min="7" max="7" width="14.6640625" hidden="1" customWidth="1"/>
    <col min="8" max="8" width="6.6640625" hidden="1" customWidth="1"/>
    <col min="9" max="9" width="22.6640625" hidden="1" customWidth="1"/>
    <col min="10" max="10" width="22.6640625" customWidth="1"/>
    <col min="11" max="11" width="5.6640625" customWidth="1"/>
    <col min="12" max="12" width="1.6640625" customWidth="1"/>
    <col min="13" max="14" width="5.6640625" customWidth="1"/>
    <col min="15" max="15" width="1.6640625" customWidth="1"/>
    <col min="16" max="17" width="5.6640625" customWidth="1"/>
    <col min="18" max="18" width="1.6640625" customWidth="1"/>
    <col min="19" max="20" width="5.6640625" customWidth="1"/>
    <col min="21" max="21" width="1.6640625" customWidth="1"/>
    <col min="22" max="23" width="5.6640625" customWidth="1"/>
    <col min="24" max="24" width="1.6640625" customWidth="1"/>
    <col min="25" max="26" width="5.6640625" customWidth="1"/>
    <col min="27" max="27" width="1.6640625" customWidth="1"/>
    <col min="28" max="29" width="5.6640625" customWidth="1"/>
    <col min="30" max="30" width="1.6640625" customWidth="1"/>
    <col min="31" max="31" width="5.6640625" customWidth="1"/>
    <col min="32" max="32" width="7.6640625" customWidth="1"/>
    <col min="33" max="33" width="5.6640625" customWidth="1"/>
    <col min="34" max="34" width="1.6640625" customWidth="1"/>
    <col min="35" max="35" width="5.6640625" customWidth="1"/>
    <col min="36" max="36" width="7.6640625" customWidth="1"/>
    <col min="37" max="37" width="10.88671875" customWidth="1"/>
    <col min="38" max="38" width="27.6640625" customWidth="1"/>
    <col min="39" max="39" width="5.6640625" customWidth="1"/>
    <col min="40" max="40" width="8.6640625" customWidth="1"/>
    <col min="41" max="41" width="27.6640625" customWidth="1"/>
    <col min="42" max="43" width="5.6640625" customWidth="1"/>
  </cols>
  <sheetData>
    <row r="1" spans="1:51" ht="1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331"/>
      <c r="AR1" s="332"/>
    </row>
    <row r="2" spans="1:51" ht="33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448" t="s">
        <v>33</v>
      </c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336"/>
      <c r="AM2" s="326"/>
      <c r="AN2" s="326"/>
      <c r="AO2" s="326"/>
      <c r="AP2" s="326"/>
      <c r="AQ2" s="333"/>
      <c r="AR2" s="332"/>
    </row>
    <row r="3" spans="1:51" ht="19.95" customHeigh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2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16"/>
      <c r="AM3" s="326"/>
      <c r="AN3" s="326"/>
      <c r="AO3" s="326"/>
      <c r="AP3" s="326"/>
      <c r="AQ3" s="333"/>
      <c r="AR3" s="332"/>
    </row>
    <row r="4" spans="1:51" ht="34.950000000000003" customHeight="1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335"/>
      <c r="L4" s="335"/>
      <c r="M4" s="335"/>
      <c r="N4" s="335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16"/>
      <c r="AM4" s="326"/>
      <c r="AN4" s="326"/>
      <c r="AO4" s="326"/>
      <c r="AP4" s="326"/>
      <c r="AQ4" s="333"/>
      <c r="AR4" s="332"/>
    </row>
    <row r="5" spans="1:51" ht="34.950000000000003" customHeight="1" x14ac:dyDescent="0.25">
      <c r="A5" s="298"/>
      <c r="B5" s="299"/>
      <c r="C5" s="299"/>
      <c r="D5" s="299"/>
      <c r="E5" s="299"/>
      <c r="F5" s="299"/>
      <c r="G5" s="299"/>
      <c r="H5" s="299"/>
      <c r="I5" s="299"/>
      <c r="J5" s="300"/>
      <c r="K5" s="313"/>
      <c r="L5" s="313"/>
      <c r="M5" s="313"/>
      <c r="N5" s="313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446" t="s">
        <v>89</v>
      </c>
      <c r="AN5" s="327"/>
      <c r="AO5" s="327"/>
      <c r="AP5" s="446" t="s">
        <v>89</v>
      </c>
      <c r="AQ5" s="333"/>
      <c r="AR5" s="332"/>
    </row>
    <row r="6" spans="1:51" s="2" customFormat="1" ht="34.950000000000003" customHeight="1" x14ac:dyDescent="0.25">
      <c r="A6" s="301"/>
      <c r="B6" s="302"/>
      <c r="C6" s="302"/>
      <c r="D6" s="302"/>
      <c r="E6" s="302"/>
      <c r="F6" s="302"/>
      <c r="G6" s="302"/>
      <c r="H6" s="302"/>
      <c r="I6" s="302"/>
      <c r="J6" s="300"/>
      <c r="K6" s="451" t="str">
        <f>$K$17</f>
        <v>aa</v>
      </c>
      <c r="L6" s="452"/>
      <c r="M6" s="453"/>
      <c r="N6" s="451" t="str">
        <f>$K$19</f>
        <v>bb</v>
      </c>
      <c r="O6" s="452"/>
      <c r="P6" s="453"/>
      <c r="Q6" s="451" t="str">
        <f>$K$21</f>
        <v>cc</v>
      </c>
      <c r="R6" s="452"/>
      <c r="S6" s="453"/>
      <c r="T6" s="451" t="str">
        <f>$K$23</f>
        <v>dd</v>
      </c>
      <c r="U6" s="452"/>
      <c r="V6" s="453"/>
      <c r="W6" s="451" t="str">
        <f>$K$25</f>
        <v>ee</v>
      </c>
      <c r="X6" s="452"/>
      <c r="Y6" s="453"/>
      <c r="Z6" s="451" t="str">
        <f>$K$27</f>
        <v>ff</v>
      </c>
      <c r="AA6" s="452"/>
      <c r="AB6" s="453"/>
      <c r="AC6" s="337"/>
      <c r="AD6" s="337"/>
      <c r="AE6" s="337"/>
      <c r="AF6" s="302"/>
      <c r="AG6" s="299"/>
      <c r="AH6" s="299"/>
      <c r="AI6" s="299"/>
      <c r="AJ6" s="299"/>
      <c r="AK6" s="316"/>
      <c r="AL6" s="299"/>
      <c r="AM6" s="447"/>
      <c r="AN6" s="328"/>
      <c r="AO6" s="328"/>
      <c r="AP6" s="447"/>
      <c r="AQ6" s="321"/>
      <c r="AR6" s="334"/>
    </row>
    <row r="7" spans="1:51" s="2" customFormat="1" ht="34.950000000000003" customHeight="1" x14ac:dyDescent="0.25">
      <c r="A7" s="301"/>
      <c r="B7" s="302"/>
      <c r="C7" s="302"/>
      <c r="D7" s="302"/>
      <c r="E7" s="302"/>
      <c r="F7" s="302"/>
      <c r="G7" s="302"/>
      <c r="H7" s="302"/>
      <c r="I7" s="302"/>
      <c r="J7" s="299"/>
      <c r="K7" s="454"/>
      <c r="L7" s="455"/>
      <c r="M7" s="456"/>
      <c r="N7" s="454"/>
      <c r="O7" s="455"/>
      <c r="P7" s="456"/>
      <c r="Q7" s="454"/>
      <c r="R7" s="455"/>
      <c r="S7" s="456"/>
      <c r="T7" s="454"/>
      <c r="U7" s="455"/>
      <c r="V7" s="456"/>
      <c r="W7" s="454"/>
      <c r="X7" s="455"/>
      <c r="Y7" s="456"/>
      <c r="Z7" s="454"/>
      <c r="AA7" s="455"/>
      <c r="AB7" s="456"/>
      <c r="AC7" s="337"/>
      <c r="AD7" s="337"/>
      <c r="AE7" s="337"/>
      <c r="AF7" s="302"/>
      <c r="AG7" s="302"/>
      <c r="AH7" s="302"/>
      <c r="AI7" s="302"/>
      <c r="AJ7" s="302"/>
      <c r="AK7" s="316"/>
      <c r="AL7" s="383" t="str">
        <f>$K$17</f>
        <v>aa</v>
      </c>
      <c r="AM7" s="381"/>
      <c r="AN7" s="320"/>
      <c r="AO7" s="383" t="str">
        <f>$K$23</f>
        <v>dd</v>
      </c>
      <c r="AP7" s="381"/>
      <c r="AQ7" s="321"/>
      <c r="AR7" s="334"/>
    </row>
    <row r="8" spans="1:51" s="2" customFormat="1" ht="34.950000000000003" customHeight="1" thickBot="1" x14ac:dyDescent="0.3">
      <c r="A8" s="301"/>
      <c r="B8" s="303" t="s">
        <v>0</v>
      </c>
      <c r="C8" s="303"/>
      <c r="D8" s="303"/>
      <c r="E8" s="303"/>
      <c r="F8" s="303"/>
      <c r="G8" s="303"/>
      <c r="H8" s="303"/>
      <c r="I8" s="303"/>
      <c r="J8" s="299"/>
      <c r="K8" s="454"/>
      <c r="L8" s="455"/>
      <c r="M8" s="456"/>
      <c r="N8" s="454"/>
      <c r="O8" s="455"/>
      <c r="P8" s="456"/>
      <c r="Q8" s="454"/>
      <c r="R8" s="455"/>
      <c r="S8" s="456"/>
      <c r="T8" s="454"/>
      <c r="U8" s="455"/>
      <c r="V8" s="456"/>
      <c r="W8" s="454"/>
      <c r="X8" s="455"/>
      <c r="Y8" s="456"/>
      <c r="Z8" s="454"/>
      <c r="AA8" s="455"/>
      <c r="AB8" s="456"/>
      <c r="AC8" s="473" t="s">
        <v>88</v>
      </c>
      <c r="AD8" s="474"/>
      <c r="AE8" s="474"/>
      <c r="AF8" s="62" t="s">
        <v>14</v>
      </c>
      <c r="AG8" s="457" t="s">
        <v>2</v>
      </c>
      <c r="AH8" s="458"/>
      <c r="AI8" s="459"/>
      <c r="AJ8" s="5" t="s">
        <v>3</v>
      </c>
      <c r="AK8" s="299"/>
      <c r="AL8" s="384" t="str">
        <f>$K$19</f>
        <v>bb</v>
      </c>
      <c r="AM8" s="382"/>
      <c r="AN8" s="320"/>
      <c r="AO8" s="384" t="str">
        <f>$K$25</f>
        <v>ee</v>
      </c>
      <c r="AP8" s="382"/>
      <c r="AQ8" s="321"/>
      <c r="AR8" s="334"/>
    </row>
    <row r="9" spans="1:51" s="2" customFormat="1" ht="34.950000000000003" customHeight="1" thickTop="1" x14ac:dyDescent="0.3">
      <c r="A9" s="301"/>
      <c r="B9" s="6">
        <f t="shared" ref="B9:B14" si="0">IF(J9="","-",RANK(F9,$F$9:$F$14,0)+RANK(E9,$E$9:$E$14,0)%+ROW()%%)</f>
        <v>1.0108999999999999</v>
      </c>
      <c r="C9" s="7">
        <f t="shared" ref="C9:C14" si="1">IF(B9="","",RANK(B9,$B$9:$B$14,1))</f>
        <v>1</v>
      </c>
      <c r="D9" s="8" t="str">
        <f>$K$17</f>
        <v>aa</v>
      </c>
      <c r="E9" s="9">
        <f>$AF$9</f>
        <v>0</v>
      </c>
      <c r="F9" s="10">
        <f>SUM($AG$9-$AI$9)</f>
        <v>0</v>
      </c>
      <c r="G9" s="11">
        <f>SMALL($B$9:$B$14,1)</f>
        <v>1.0108999999999999</v>
      </c>
      <c r="H9" s="7">
        <f t="shared" ref="H9:H14" si="2">IF(G9="","",RANK(G9,$G$9:$G$14,1))</f>
        <v>1</v>
      </c>
      <c r="I9" s="63" t="str">
        <f t="shared" ref="I9:I14" si="3">INDEX($D$9:$D$14,MATCH(G9,$B$9:$B$14,0),1)</f>
        <v>aa</v>
      </c>
      <c r="J9" s="14" t="str">
        <f>$K$17</f>
        <v>aa</v>
      </c>
      <c r="K9" s="15"/>
      <c r="L9" s="16"/>
      <c r="M9" s="17"/>
      <c r="N9" s="18" t="str">
        <f>IF($AM$7+$AM$8&gt;0,$AM$7,"")</f>
        <v/>
      </c>
      <c r="O9" s="19" t="s">
        <v>4</v>
      </c>
      <c r="P9" s="20" t="str">
        <f>IF($AM$7+$AM$8&gt;0,$AM$8,"")</f>
        <v/>
      </c>
      <c r="Q9" s="18" t="str">
        <f>IF($AM$25+$AM$26&gt;0,$AM$25,"")</f>
        <v/>
      </c>
      <c r="R9" s="19" t="s">
        <v>4</v>
      </c>
      <c r="S9" s="20" t="str">
        <f>IF($AM$25+$AM$26&gt;0,$AM$26,"")</f>
        <v/>
      </c>
      <c r="T9" s="18" t="str">
        <f>IF($AP$13+$AP$14&gt;0,$AP$13,"")</f>
        <v/>
      </c>
      <c r="U9" s="76" t="s">
        <v>4</v>
      </c>
      <c r="V9" s="20" t="str">
        <f>IF($AP$13+$AP$14&gt;0,$AP$14,"")</f>
        <v/>
      </c>
      <c r="W9" s="18" t="str">
        <f>IF($AM$19+$AM$20&gt;0,$AM$19,"")</f>
        <v/>
      </c>
      <c r="X9" s="76" t="s">
        <v>4</v>
      </c>
      <c r="Y9" s="20" t="str">
        <f>IF($AM$19+$AM$20&gt;0,$AM$20,"")</f>
        <v/>
      </c>
      <c r="Z9" s="18" t="str">
        <f>IF($AP$19+$AP$20&gt;0,$AP$19,"")</f>
        <v/>
      </c>
      <c r="AA9" s="19" t="s">
        <v>4</v>
      </c>
      <c r="AB9" s="21" t="str">
        <f>IF($AP$19+$AP$20&gt;0,$AP$20,"")</f>
        <v/>
      </c>
      <c r="AC9" s="22">
        <f>SUM($N$9,$Q$9,$T$9,$W$9,$Z$9)</f>
        <v>0</v>
      </c>
      <c r="AD9" s="23" t="s">
        <v>4</v>
      </c>
      <c r="AE9" s="24">
        <f>SUM($P$9,$S$9,$V$9,$Y$9,$AB$9)</f>
        <v>0</v>
      </c>
      <c r="AF9" s="25">
        <f>SUM(IF(N9="",0,N9-P9)+IF(Q9="",0,Q9-S9)+IF(T9="",0,T9-V9)+IF(W9="",0,W9-Y9)+IF(Z9="",0,Z9-AB9))</f>
        <v>0</v>
      </c>
      <c r="AG9" s="26">
        <f t="shared" ref="AG9:AG14" si="4"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</f>
        <v>0</v>
      </c>
      <c r="AH9" s="27" t="s">
        <v>4</v>
      </c>
      <c r="AI9" s="28">
        <f t="shared" ref="AI9:AI14" si="5"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</f>
        <v>0</v>
      </c>
      <c r="AJ9" s="29">
        <f t="shared" ref="AJ9:AJ14" si="6">IF(B9="","",RANK(B9,$B$9:$B$14,1))</f>
        <v>1</v>
      </c>
      <c r="AK9" s="316"/>
      <c r="AL9" s="329"/>
      <c r="AM9" s="376"/>
      <c r="AN9" s="329"/>
      <c r="AO9" s="329"/>
      <c r="AP9" s="376"/>
      <c r="AQ9" s="321"/>
      <c r="AR9" s="334"/>
    </row>
    <row r="10" spans="1:51" s="2" customFormat="1" ht="34.950000000000003" customHeight="1" x14ac:dyDescent="0.25">
      <c r="A10" s="301"/>
      <c r="B10" s="6">
        <f t="shared" si="0"/>
        <v>1.0109999999999999</v>
      </c>
      <c r="C10" s="7">
        <f t="shared" si="1"/>
        <v>2</v>
      </c>
      <c r="D10" s="8" t="str">
        <f>$K$19</f>
        <v>bb</v>
      </c>
      <c r="E10" s="9">
        <f>$AF$10</f>
        <v>0</v>
      </c>
      <c r="F10" s="10">
        <f>SUM($AG$10-$AI$10)</f>
        <v>0</v>
      </c>
      <c r="G10" s="11">
        <f>SMALL($B$9:$B$14,2)</f>
        <v>1.0109999999999999</v>
      </c>
      <c r="H10" s="7">
        <f t="shared" si="2"/>
        <v>2</v>
      </c>
      <c r="I10" s="63" t="str">
        <f t="shared" si="3"/>
        <v>bb</v>
      </c>
      <c r="J10" s="14" t="str">
        <f>$K$19</f>
        <v>bb</v>
      </c>
      <c r="K10" s="30" t="str">
        <f>IF($AM$7+$AM$8&gt;0,$AM$8,"")</f>
        <v/>
      </c>
      <c r="L10" s="31" t="s">
        <v>4</v>
      </c>
      <c r="M10" s="32" t="str">
        <f>IF($AM$7+$AM$8&gt;0,$AM$7,"")</f>
        <v/>
      </c>
      <c r="N10" s="69"/>
      <c r="O10" s="70"/>
      <c r="P10" s="71"/>
      <c r="Q10" s="34" t="str">
        <f>IF($AM$16+$AM$17&gt;0,$AM$16,"")</f>
        <v/>
      </c>
      <c r="R10" s="31" t="s">
        <v>4</v>
      </c>
      <c r="S10" s="32" t="str">
        <f>IF($AM$16+$AM$17&gt;0,$AM$17,"")</f>
        <v/>
      </c>
      <c r="T10" s="34" t="str">
        <f>IF($AP$22+$AP$23&gt;0,$AP$22,"")</f>
        <v/>
      </c>
      <c r="U10" s="31" t="s">
        <v>4</v>
      </c>
      <c r="V10" s="32" t="str">
        <f>IF($AP$22+$AP$23&gt;0,$AP$23,"")</f>
        <v/>
      </c>
      <c r="W10" s="34" t="str">
        <f>IF($AP$16+$AP$17&gt;0,$AP$16,"")</f>
        <v/>
      </c>
      <c r="X10" s="68" t="s">
        <v>4</v>
      </c>
      <c r="Y10" s="32" t="str">
        <f>IF($AP$16+$AP$17&gt;0,$AP$17,"")</f>
        <v/>
      </c>
      <c r="Z10" s="34" t="str">
        <f>IF($AM$28+$AM$29&gt;0,$AM$28,"")</f>
        <v/>
      </c>
      <c r="AA10" s="31" t="s">
        <v>4</v>
      </c>
      <c r="AB10" s="35" t="str">
        <f>IF($AM$28+$AM$29&gt;0,$AM$29,"")</f>
        <v/>
      </c>
      <c r="AC10" s="36">
        <f>SUM($K$10,$Q$10,$T$10,$W$10,$Z$10)</f>
        <v>0</v>
      </c>
      <c r="AD10" s="37" t="s">
        <v>4</v>
      </c>
      <c r="AE10" s="38">
        <f>SUM($M$10,$S$10,$V$10,$Y$10,$AB$10)</f>
        <v>0</v>
      </c>
      <c r="AF10" s="39">
        <f>SUM(IF(K10="",0,K10-M10)+IF(Q10="",0,Q10-S10)+IF(T10="",0,T10-V10)+IF(W10="",0,W10-Y10)+IF(Z10="",0,Z10-AB10))</f>
        <v>0</v>
      </c>
      <c r="AG10" s="40">
        <f t="shared" si="4"/>
        <v>0</v>
      </c>
      <c r="AH10" s="41" t="s">
        <v>4</v>
      </c>
      <c r="AI10" s="42">
        <f t="shared" si="5"/>
        <v>0</v>
      </c>
      <c r="AJ10" s="43">
        <f t="shared" si="6"/>
        <v>2</v>
      </c>
      <c r="AK10" s="302"/>
      <c r="AL10" s="385" t="str">
        <f>$K$21</f>
        <v>cc</v>
      </c>
      <c r="AM10" s="381"/>
      <c r="AN10" s="320"/>
      <c r="AO10" s="383" t="str">
        <f>$K$21</f>
        <v>cc</v>
      </c>
      <c r="AP10" s="381"/>
      <c r="AQ10" s="321"/>
      <c r="AR10" s="334"/>
    </row>
    <row r="11" spans="1:51" s="2" customFormat="1" ht="34.950000000000003" customHeight="1" thickBot="1" x14ac:dyDescent="0.3">
      <c r="A11" s="301"/>
      <c r="B11" s="6">
        <f t="shared" si="0"/>
        <v>1.0111000000000001</v>
      </c>
      <c r="C11" s="7">
        <f t="shared" si="1"/>
        <v>3</v>
      </c>
      <c r="D11" s="8" t="str">
        <f>$K$21</f>
        <v>cc</v>
      </c>
      <c r="E11" s="9">
        <f>$AF$11</f>
        <v>0</v>
      </c>
      <c r="F11" s="10">
        <f>SUM($AG$11-$AI$11)</f>
        <v>0</v>
      </c>
      <c r="G11" s="11">
        <f>SMALL($B$9:$B$14,3)</f>
        <v>1.0111000000000001</v>
      </c>
      <c r="H11" s="7">
        <f t="shared" si="2"/>
        <v>3</v>
      </c>
      <c r="I11" s="63" t="str">
        <f t="shared" si="3"/>
        <v>cc</v>
      </c>
      <c r="J11" s="14" t="str">
        <f>$K$21</f>
        <v>cc</v>
      </c>
      <c r="K11" s="30" t="str">
        <f>IF($AM$25+$AM$26&gt;0,$AM$26,"")</f>
        <v/>
      </c>
      <c r="L11" s="31" t="s">
        <v>4</v>
      </c>
      <c r="M11" s="32" t="str">
        <f>IF($AM$25+$AM$26&gt;0,$AM$25,"")</f>
        <v/>
      </c>
      <c r="N11" s="34" t="str">
        <f>IF($AM$16+$AM$17&gt;0,$AM$17,"")</f>
        <v/>
      </c>
      <c r="O11" s="31" t="s">
        <v>4</v>
      </c>
      <c r="P11" s="32" t="str">
        <f>IF($AM$16+$AM$17&gt;0,$AM$16,"")</f>
        <v/>
      </c>
      <c r="Q11" s="69"/>
      <c r="R11" s="70"/>
      <c r="S11" s="71"/>
      <c r="T11" s="34" t="str">
        <f>IF($AM$10+$AM$11&gt;0,$AM$10,"")</f>
        <v/>
      </c>
      <c r="U11" s="31" t="s">
        <v>4</v>
      </c>
      <c r="V11" s="32" t="str">
        <f>IF($AM$10+$AM$11&gt;0,$AM$11,"")</f>
        <v/>
      </c>
      <c r="W11" s="34" t="str">
        <f>IF($AP$25+$AP$26&gt;0,$AP$25,"")</f>
        <v/>
      </c>
      <c r="X11" s="68" t="s">
        <v>4</v>
      </c>
      <c r="Y11" s="32" t="str">
        <f>IF($AP$25+$AP$26&gt;0,$AP$26,"")</f>
        <v/>
      </c>
      <c r="Z11" s="34" t="str">
        <f>IF($AP$10+$AP$11&gt;0,$AP$10,"")</f>
        <v/>
      </c>
      <c r="AA11" s="31" t="s">
        <v>4</v>
      </c>
      <c r="AB11" s="35" t="str">
        <f>IF($AP$10+$AP$11&gt;0,$AP$11,"")</f>
        <v/>
      </c>
      <c r="AC11" s="36">
        <f>SUM($K$11,$N$11,$T$11,$W$11,$Z$11)</f>
        <v>0</v>
      </c>
      <c r="AD11" s="37" t="s">
        <v>4</v>
      </c>
      <c r="AE11" s="38">
        <f>SUM($M$11,$P$11,$V$11,$Y$11,$AB$11)</f>
        <v>0</v>
      </c>
      <c r="AF11" s="39">
        <f>SUM(IF(K11="",0,K11-M11)+IF(N11="",0,N11-P11)+IF(T11="",0,T11-V11)+IF(W11="",0,W11-Y11)+IF(Z11="",0,Z11-AB11))</f>
        <v>0</v>
      </c>
      <c r="AG11" s="40">
        <f t="shared" si="4"/>
        <v>0</v>
      </c>
      <c r="AH11" s="41" t="s">
        <v>4</v>
      </c>
      <c r="AI11" s="42">
        <f t="shared" si="5"/>
        <v>0</v>
      </c>
      <c r="AJ11" s="43">
        <f t="shared" si="6"/>
        <v>3</v>
      </c>
      <c r="AK11" s="316"/>
      <c r="AL11" s="384" t="str">
        <f>$K$23</f>
        <v>dd</v>
      </c>
      <c r="AM11" s="382"/>
      <c r="AN11" s="320"/>
      <c r="AO11" s="384" t="str">
        <f>$K$27</f>
        <v>ff</v>
      </c>
      <c r="AP11" s="382"/>
      <c r="AQ11" s="321"/>
      <c r="AR11" s="334"/>
      <c r="AY11" s="392"/>
    </row>
    <row r="12" spans="1:51" s="2" customFormat="1" ht="34.950000000000003" customHeight="1" x14ac:dyDescent="0.25">
      <c r="A12" s="301"/>
      <c r="B12" s="6">
        <f t="shared" si="0"/>
        <v>1.0112000000000001</v>
      </c>
      <c r="C12" s="7">
        <f t="shared" si="1"/>
        <v>4</v>
      </c>
      <c r="D12" s="8" t="str">
        <f>$K$23</f>
        <v>dd</v>
      </c>
      <c r="E12" s="9">
        <f>$AF$12</f>
        <v>0</v>
      </c>
      <c r="F12" s="10">
        <f>SUM($AG$12-$AI$12)</f>
        <v>0</v>
      </c>
      <c r="G12" s="11">
        <f>SMALL($B$9:$B$14,4)</f>
        <v>1.0112000000000001</v>
      </c>
      <c r="H12" s="7">
        <f t="shared" si="2"/>
        <v>4</v>
      </c>
      <c r="I12" s="63" t="str">
        <f t="shared" si="3"/>
        <v>dd</v>
      </c>
      <c r="J12" s="14" t="str">
        <f>$K$23</f>
        <v>dd</v>
      </c>
      <c r="K12" s="30" t="str">
        <f>IF($AP$13+$AP$14&gt;0,$AP$14,"")</f>
        <v/>
      </c>
      <c r="L12" s="31" t="s">
        <v>4</v>
      </c>
      <c r="M12" s="32" t="str">
        <f>IF($AP$13+$AP$14&gt;0,$AP$13,"")</f>
        <v/>
      </c>
      <c r="N12" s="34" t="str">
        <f>IF($AP$22+$AP$23&gt;0,$AP$23,"")</f>
        <v/>
      </c>
      <c r="O12" s="31" t="s">
        <v>4</v>
      </c>
      <c r="P12" s="32" t="str">
        <f>IF($AP$22+$AP$23&gt;0,$AP$22,"")</f>
        <v/>
      </c>
      <c r="Q12" s="34" t="str">
        <f>IF($AM$10+$AM$11&gt;0,$AM$11,"")</f>
        <v/>
      </c>
      <c r="R12" s="31" t="s">
        <v>4</v>
      </c>
      <c r="S12" s="32" t="str">
        <f>IF($AM$10+$AM$11&gt;0,$AM$10,"")</f>
        <v/>
      </c>
      <c r="T12" s="69"/>
      <c r="U12" s="70"/>
      <c r="V12" s="71"/>
      <c r="W12" s="34" t="str">
        <f>IF($AP$7+$AP$8&gt;0,$AP$7,"")</f>
        <v/>
      </c>
      <c r="X12" s="31" t="s">
        <v>4</v>
      </c>
      <c r="Y12" s="32" t="str">
        <f>IF($AP$7+$AP$8&gt;0,$AP$8,"")</f>
        <v/>
      </c>
      <c r="Z12" s="34" t="str">
        <f>IF($AM$22+$AM$23&gt;0,$AM$22,"")</f>
        <v/>
      </c>
      <c r="AA12" s="31" t="s">
        <v>4</v>
      </c>
      <c r="AB12" s="35" t="str">
        <f>IF($AM$22+$AM$23&gt;0,$AM$23,"")</f>
        <v/>
      </c>
      <c r="AC12" s="36">
        <f>SUM($K$12,$N$12,$Q$12,$W$12,$Z$12)</f>
        <v>0</v>
      </c>
      <c r="AD12" s="37" t="s">
        <v>4</v>
      </c>
      <c r="AE12" s="38">
        <f>SUM($M$12,$P$12,$S$12,$Y$12,$AB$12)</f>
        <v>0</v>
      </c>
      <c r="AF12" s="39">
        <f>SUM(IF(K12="",0,K12-M12)+IF(N12="",0,N12-P12)+IF(Q12="",0,Q12-S12)+IF(W12="",0,W12-Y12)+IF(Z12="",0,Z12-AB12))</f>
        <v>0</v>
      </c>
      <c r="AG12" s="40">
        <f t="shared" si="4"/>
        <v>0</v>
      </c>
      <c r="AH12" s="41" t="s">
        <v>4</v>
      </c>
      <c r="AI12" s="42">
        <f t="shared" si="5"/>
        <v>0</v>
      </c>
      <c r="AJ12" s="43">
        <f t="shared" si="6"/>
        <v>4</v>
      </c>
      <c r="AK12" s="316"/>
      <c r="AL12" s="323"/>
      <c r="AM12" s="324"/>
      <c r="AN12" s="324"/>
      <c r="AO12" s="324"/>
      <c r="AP12" s="324"/>
      <c r="AQ12" s="321"/>
      <c r="AR12" s="334"/>
    </row>
    <row r="13" spans="1:51" s="2" customFormat="1" ht="34.950000000000003" customHeight="1" x14ac:dyDescent="0.25">
      <c r="A13" s="301"/>
      <c r="B13" s="6">
        <f t="shared" si="0"/>
        <v>1.0113000000000001</v>
      </c>
      <c r="C13" s="7">
        <f t="shared" si="1"/>
        <v>5</v>
      </c>
      <c r="D13" s="8" t="str">
        <f>$K$25</f>
        <v>ee</v>
      </c>
      <c r="E13" s="9">
        <f>$AF$13</f>
        <v>0</v>
      </c>
      <c r="F13" s="10">
        <f>SUM($AG$13-$AI$13)</f>
        <v>0</v>
      </c>
      <c r="G13" s="11">
        <f>SMALL($B$9:$B$14,5)</f>
        <v>1.0113000000000001</v>
      </c>
      <c r="H13" s="7">
        <f t="shared" si="2"/>
        <v>5</v>
      </c>
      <c r="I13" s="63" t="str">
        <f t="shared" si="3"/>
        <v>ee</v>
      </c>
      <c r="J13" s="14" t="str">
        <f>$K$25</f>
        <v>ee</v>
      </c>
      <c r="K13" s="30" t="str">
        <f>IF($AM$19+$AM$20&gt;0,$AM$20,"")</f>
        <v/>
      </c>
      <c r="L13" s="31" t="s">
        <v>4</v>
      </c>
      <c r="M13" s="32" t="str">
        <f>IF($AM$19+$AM$20&gt;0,$AM$19,"")</f>
        <v/>
      </c>
      <c r="N13" s="34" t="str">
        <f>IF($AP$16+$AP$17&gt;0,$AP$17,"")</f>
        <v/>
      </c>
      <c r="O13" s="31" t="s">
        <v>4</v>
      </c>
      <c r="P13" s="32" t="str">
        <f>IF($AP$16+$AP$17&gt;0,$AP$16,"")</f>
        <v/>
      </c>
      <c r="Q13" s="34" t="str">
        <f>IF($AP$25+$AP$26&gt;0,$AP$26,"")</f>
        <v/>
      </c>
      <c r="R13" s="31" t="s">
        <v>4</v>
      </c>
      <c r="S13" s="32" t="str">
        <f>IF($AP$25+$AP$26&gt;0,$AP$25,"")</f>
        <v/>
      </c>
      <c r="T13" s="34" t="str">
        <f>IF($AP$7+$AP$8&gt;0,$AP$8,"")</f>
        <v/>
      </c>
      <c r="U13" s="31" t="s">
        <v>4</v>
      </c>
      <c r="V13" s="32" t="str">
        <f>IF($AP$7+$AP$8&gt;0,$AP$7,"")</f>
        <v/>
      </c>
      <c r="W13" s="69"/>
      <c r="X13" s="70"/>
      <c r="Y13" s="71"/>
      <c r="Z13" s="34" t="str">
        <f>IF($AM$13+$AM$14&gt;0,$AM$13,"")</f>
        <v/>
      </c>
      <c r="AA13" s="31" t="s">
        <v>4</v>
      </c>
      <c r="AB13" s="35" t="str">
        <f>IF($AM$13+$AM$14&gt;0,$AM$14,"")</f>
        <v/>
      </c>
      <c r="AC13" s="36">
        <f>SUM($K$13,$N$13,$Q$13,$T$13,$Z$13)</f>
        <v>0</v>
      </c>
      <c r="AD13" s="37" t="s">
        <v>4</v>
      </c>
      <c r="AE13" s="38">
        <f>SUM($M$13,$P$13,$S$13,$V$13,$AB$13)</f>
        <v>0</v>
      </c>
      <c r="AF13" s="39">
        <f>SUM(IF(K13="",0,K13-M13)+IF(N13="",0,N13-P13)+IF(Q13="",0,Q13-S13)+IF(T13="",0,T13-V13)+IF(Z13="",0,Z13-AB13))</f>
        <v>0</v>
      </c>
      <c r="AG13" s="40">
        <f t="shared" si="4"/>
        <v>0</v>
      </c>
      <c r="AH13" s="41" t="s">
        <v>4</v>
      </c>
      <c r="AI13" s="42">
        <f t="shared" si="5"/>
        <v>0</v>
      </c>
      <c r="AJ13" s="43">
        <f t="shared" si="6"/>
        <v>5</v>
      </c>
      <c r="AK13" s="316"/>
      <c r="AL13" s="385" t="str">
        <f>$K$25</f>
        <v>ee</v>
      </c>
      <c r="AM13" s="381"/>
      <c r="AN13" s="320"/>
      <c r="AO13" s="383" t="str">
        <f>$K$17</f>
        <v>aa</v>
      </c>
      <c r="AP13" s="381"/>
      <c r="AQ13" s="321"/>
      <c r="AR13" s="334"/>
    </row>
    <row r="14" spans="1:51" s="2" customFormat="1" ht="34.950000000000003" customHeight="1" thickBot="1" x14ac:dyDescent="0.3">
      <c r="A14" s="301"/>
      <c r="B14" s="12">
        <f t="shared" si="0"/>
        <v>1.0114000000000001</v>
      </c>
      <c r="C14" s="10">
        <f t="shared" si="1"/>
        <v>6</v>
      </c>
      <c r="D14" s="45" t="str">
        <f>$K$27</f>
        <v>ff</v>
      </c>
      <c r="E14" s="9">
        <f>$AF$14</f>
        <v>0</v>
      </c>
      <c r="F14" s="10">
        <f>SUM($AG$14-$AI$14)</f>
        <v>0</v>
      </c>
      <c r="G14" s="44">
        <f>SMALL($B$9:$B$14,6)</f>
        <v>1.0114000000000001</v>
      </c>
      <c r="H14" s="12">
        <f t="shared" si="2"/>
        <v>6</v>
      </c>
      <c r="I14" s="72" t="str">
        <f t="shared" si="3"/>
        <v>ff</v>
      </c>
      <c r="J14" s="14" t="str">
        <f>$K$27</f>
        <v>ff</v>
      </c>
      <c r="K14" s="46" t="str">
        <f>IF($AP$19+$AP$20&gt;0,$AP$20,"")</f>
        <v/>
      </c>
      <c r="L14" s="47" t="s">
        <v>4</v>
      </c>
      <c r="M14" s="48" t="str">
        <f>IF($AP$19+$AP$20&gt;0,$AP$19,"")</f>
        <v/>
      </c>
      <c r="N14" s="49" t="str">
        <f>IF($AM$28+$AM$29&gt;0,$AM$29,"")</f>
        <v/>
      </c>
      <c r="O14" s="47" t="s">
        <v>4</v>
      </c>
      <c r="P14" s="48" t="str">
        <f>IF($AM$28+$AM$29&gt;0,$AM$28,"")</f>
        <v/>
      </c>
      <c r="Q14" s="49" t="str">
        <f>IF($AP$10+$AP$11&gt;0,$AP$11,"")</f>
        <v/>
      </c>
      <c r="R14" s="47" t="s">
        <v>4</v>
      </c>
      <c r="S14" s="48" t="str">
        <f>IF($AP$10+$AP$11&gt;0,$AP$10,"")</f>
        <v/>
      </c>
      <c r="T14" s="49" t="str">
        <f>IF($AM$22+$AM$23&gt;0,$AM$23,"")</f>
        <v/>
      </c>
      <c r="U14" s="82" t="s">
        <v>4</v>
      </c>
      <c r="V14" s="48" t="str">
        <f>IF($AM$22+$AM$23&gt;0,$AM$22,"")</f>
        <v/>
      </c>
      <c r="W14" s="49" t="str">
        <f>IF($AM$13+$AM$14&gt;0,$AM$14,"")</f>
        <v/>
      </c>
      <c r="X14" s="82" t="s">
        <v>4</v>
      </c>
      <c r="Y14" s="48" t="str">
        <f>IF($AM$13+$AM$14&gt;0,$AM$13,"")</f>
        <v/>
      </c>
      <c r="Z14" s="50"/>
      <c r="AA14" s="51"/>
      <c r="AB14" s="52"/>
      <c r="AC14" s="53">
        <f>SUM($K$14,$N$14,$Q$14,$T$14,$W$14)</f>
        <v>0</v>
      </c>
      <c r="AD14" s="54" t="s">
        <v>4</v>
      </c>
      <c r="AE14" s="55">
        <f>SUM($M$14,$P$14,$S$14,$V$14,$Y$14)</f>
        <v>0</v>
      </c>
      <c r="AF14" s="56">
        <f>SUM(IF(K14="",0,K14-M14)+IF(N14="",0,N14-P14)+IF(Q14="",0,Q14-S14)+IF(T14="",0,T14-V14)+IF(W14="",0,W14-Y14))</f>
        <v>0</v>
      </c>
      <c r="AG14" s="57">
        <f t="shared" si="4"/>
        <v>0</v>
      </c>
      <c r="AH14" s="58" t="s">
        <v>4</v>
      </c>
      <c r="AI14" s="59">
        <f t="shared" si="5"/>
        <v>0</v>
      </c>
      <c r="AJ14" s="60">
        <f t="shared" si="6"/>
        <v>6</v>
      </c>
      <c r="AK14" s="335"/>
      <c r="AL14" s="384" t="str">
        <f>$K$27</f>
        <v>ff</v>
      </c>
      <c r="AM14" s="382"/>
      <c r="AN14" s="320"/>
      <c r="AO14" s="384" t="str">
        <f>$K$23</f>
        <v>dd</v>
      </c>
      <c r="AP14" s="382"/>
      <c r="AQ14" s="321"/>
      <c r="AR14" s="334"/>
    </row>
    <row r="15" spans="1:51" s="2" customFormat="1" ht="34.950000000000003" customHeight="1" x14ac:dyDescent="0.25">
      <c r="A15" s="301"/>
      <c r="B15" s="1"/>
      <c r="C15" s="1"/>
      <c r="D15" s="1"/>
      <c r="E15" s="1"/>
      <c r="F15" s="1"/>
      <c r="G15" s="1"/>
      <c r="H15" s="1"/>
      <c r="I15" s="1"/>
      <c r="J15" s="300"/>
      <c r="K15" s="314"/>
      <c r="L15" s="314"/>
      <c r="M15" s="313"/>
      <c r="N15" s="313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15"/>
      <c r="AA15" s="315"/>
      <c r="AB15" s="302"/>
      <c r="AC15" s="302"/>
      <c r="AD15" s="302"/>
      <c r="AE15" s="302"/>
      <c r="AF15" s="302"/>
      <c r="AG15" s="315"/>
      <c r="AH15" s="315"/>
      <c r="AI15" s="315"/>
      <c r="AJ15" s="315"/>
      <c r="AK15" s="316"/>
      <c r="AL15" s="320"/>
      <c r="AM15" s="377"/>
      <c r="AN15" s="320"/>
      <c r="AO15" s="320"/>
      <c r="AP15" s="377"/>
      <c r="AQ15" s="321"/>
      <c r="AR15" s="334"/>
    </row>
    <row r="16" spans="1:51" s="2" customFormat="1" ht="34.950000000000003" customHeight="1" thickBot="1" x14ac:dyDescent="0.45">
      <c r="A16" s="301"/>
      <c r="B16" s="1"/>
      <c r="C16" s="1"/>
      <c r="D16" s="1"/>
      <c r="E16" s="1"/>
      <c r="F16" s="1"/>
      <c r="G16" s="1"/>
      <c r="H16" s="1"/>
      <c r="I16" s="1"/>
      <c r="J16" s="299"/>
      <c r="K16" s="299"/>
      <c r="L16" s="299"/>
      <c r="M16" s="299"/>
      <c r="N16" s="299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482" t="s">
        <v>5</v>
      </c>
      <c r="AA16" s="463"/>
      <c r="AB16" s="463"/>
      <c r="AC16" s="463"/>
      <c r="AD16" s="463"/>
      <c r="AE16" s="463"/>
      <c r="AF16" s="463"/>
      <c r="AG16" s="319"/>
      <c r="AH16" s="319"/>
      <c r="AI16" s="319"/>
      <c r="AJ16" s="318"/>
      <c r="AK16" s="315"/>
      <c r="AL16" s="385" t="str">
        <f>$K$19</f>
        <v>bb</v>
      </c>
      <c r="AM16" s="381"/>
      <c r="AN16" s="320"/>
      <c r="AO16" s="383" t="str">
        <f>$K$19</f>
        <v>bb</v>
      </c>
      <c r="AP16" s="381"/>
      <c r="AQ16" s="321"/>
      <c r="AR16" s="334"/>
    </row>
    <row r="17" spans="1:44" s="2" customFormat="1" ht="34.950000000000003" customHeight="1" thickTop="1" thickBot="1" x14ac:dyDescent="0.3">
      <c r="A17" s="301"/>
      <c r="B17" s="1"/>
      <c r="C17" s="1"/>
      <c r="D17" s="1"/>
      <c r="E17" s="1"/>
      <c r="F17" s="1"/>
      <c r="G17" s="1"/>
      <c r="H17" s="1"/>
      <c r="I17" s="1"/>
      <c r="J17" s="305" t="s">
        <v>6</v>
      </c>
      <c r="K17" s="440" t="s">
        <v>7</v>
      </c>
      <c r="L17" s="440"/>
      <c r="M17" s="440"/>
      <c r="N17" s="440"/>
      <c r="O17" s="440"/>
      <c r="P17" s="440"/>
      <c r="Q17" s="440"/>
      <c r="R17" s="302"/>
      <c r="S17" s="302"/>
      <c r="T17" s="302"/>
      <c r="U17" s="302"/>
      <c r="V17" s="302"/>
      <c r="W17" s="302"/>
      <c r="X17" s="302"/>
      <c r="Y17" s="302"/>
      <c r="Z17" s="483" t="str">
        <f>$I$9</f>
        <v>aa</v>
      </c>
      <c r="AA17" s="484"/>
      <c r="AB17" s="484"/>
      <c r="AC17" s="484"/>
      <c r="AD17" s="484"/>
      <c r="AE17" s="484"/>
      <c r="AF17" s="485"/>
      <c r="AG17" s="325"/>
      <c r="AH17" s="325"/>
      <c r="AI17" s="325"/>
      <c r="AJ17" s="325"/>
      <c r="AK17" s="316"/>
      <c r="AL17" s="384" t="str">
        <f>$K$21</f>
        <v>cc</v>
      </c>
      <c r="AM17" s="382"/>
      <c r="AN17" s="320"/>
      <c r="AO17" s="384" t="str">
        <f>$K$25</f>
        <v>ee</v>
      </c>
      <c r="AP17" s="382"/>
      <c r="AQ17" s="321"/>
      <c r="AR17" s="334"/>
    </row>
    <row r="18" spans="1:44" s="2" customFormat="1" ht="34.950000000000003" customHeight="1" thickTop="1" thickBot="1" x14ac:dyDescent="0.45">
      <c r="A18" s="301"/>
      <c r="B18" s="1"/>
      <c r="C18" s="1"/>
      <c r="D18" s="1"/>
      <c r="E18" s="1"/>
      <c r="F18" s="1"/>
      <c r="G18" s="1"/>
      <c r="H18" s="1"/>
      <c r="I18" s="1"/>
      <c r="J18" s="305"/>
      <c r="K18" s="373"/>
      <c r="L18" s="373"/>
      <c r="M18" s="373"/>
      <c r="N18" s="373"/>
      <c r="O18" s="374"/>
      <c r="P18" s="374"/>
      <c r="Q18" s="374"/>
      <c r="R18" s="302"/>
      <c r="S18" s="302"/>
      <c r="T18" s="302"/>
      <c r="U18" s="302"/>
      <c r="V18" s="302"/>
      <c r="W18" s="302"/>
      <c r="X18" s="302"/>
      <c r="Y18" s="302"/>
      <c r="Z18" s="482" t="s">
        <v>8</v>
      </c>
      <c r="AA18" s="463"/>
      <c r="AB18" s="463"/>
      <c r="AC18" s="463"/>
      <c r="AD18" s="463"/>
      <c r="AE18" s="463"/>
      <c r="AF18" s="463"/>
      <c r="AG18" s="319"/>
      <c r="AH18" s="319"/>
      <c r="AI18" s="319"/>
      <c r="AJ18" s="322"/>
      <c r="AK18" s="315"/>
      <c r="AL18" s="323"/>
      <c r="AM18" s="324"/>
      <c r="AN18" s="324"/>
      <c r="AO18" s="324"/>
      <c r="AP18" s="324"/>
      <c r="AQ18" s="321"/>
      <c r="AR18" s="334"/>
    </row>
    <row r="19" spans="1:44" s="2" customFormat="1" ht="34.950000000000003" customHeight="1" thickTop="1" thickBot="1" x14ac:dyDescent="0.3">
      <c r="A19" s="301"/>
      <c r="B19" s="1"/>
      <c r="C19" s="1"/>
      <c r="D19" s="1"/>
      <c r="E19" s="1"/>
      <c r="F19" s="1"/>
      <c r="G19" s="1"/>
      <c r="H19" s="1"/>
      <c r="I19" s="1"/>
      <c r="J19" s="305" t="s">
        <v>9</v>
      </c>
      <c r="K19" s="440" t="s">
        <v>10</v>
      </c>
      <c r="L19" s="440"/>
      <c r="M19" s="440"/>
      <c r="N19" s="440"/>
      <c r="O19" s="440"/>
      <c r="P19" s="440"/>
      <c r="Q19" s="440"/>
      <c r="R19" s="302"/>
      <c r="S19" s="302"/>
      <c r="T19" s="302"/>
      <c r="U19" s="302"/>
      <c r="V19" s="302"/>
      <c r="W19" s="302"/>
      <c r="X19" s="302"/>
      <c r="Y19" s="302"/>
      <c r="Z19" s="441" t="str">
        <f>$I$10</f>
        <v>bb</v>
      </c>
      <c r="AA19" s="476"/>
      <c r="AB19" s="476"/>
      <c r="AC19" s="476"/>
      <c r="AD19" s="476"/>
      <c r="AE19" s="476"/>
      <c r="AF19" s="477"/>
      <c r="AG19" s="325"/>
      <c r="AH19" s="325"/>
      <c r="AI19" s="325"/>
      <c r="AJ19" s="325"/>
      <c r="AK19" s="316"/>
      <c r="AL19" s="385" t="str">
        <f>$K$17</f>
        <v>aa</v>
      </c>
      <c r="AM19" s="381"/>
      <c r="AN19" s="320"/>
      <c r="AO19" s="383" t="str">
        <f>$K$17</f>
        <v>aa</v>
      </c>
      <c r="AP19" s="381"/>
      <c r="AQ19" s="321"/>
      <c r="AR19" s="334"/>
    </row>
    <row r="20" spans="1:44" s="2" customFormat="1" ht="34.950000000000003" customHeight="1" thickTop="1" thickBot="1" x14ac:dyDescent="0.45">
      <c r="A20" s="301"/>
      <c r="B20" s="1"/>
      <c r="C20" s="1"/>
      <c r="D20" s="1"/>
      <c r="E20" s="1"/>
      <c r="F20" s="1"/>
      <c r="G20" s="1"/>
      <c r="H20" s="1"/>
      <c r="I20" s="1"/>
      <c r="J20" s="305"/>
      <c r="K20" s="313"/>
      <c r="L20" s="313"/>
      <c r="M20" s="313"/>
      <c r="N20" s="313"/>
      <c r="O20" s="374"/>
      <c r="P20" s="374"/>
      <c r="Q20" s="374"/>
      <c r="R20" s="302"/>
      <c r="S20" s="302"/>
      <c r="T20" s="302"/>
      <c r="U20" s="302"/>
      <c r="V20" s="302"/>
      <c r="W20" s="302"/>
      <c r="X20" s="302"/>
      <c r="Y20" s="302"/>
      <c r="Z20" s="482" t="s">
        <v>11</v>
      </c>
      <c r="AA20" s="463"/>
      <c r="AB20" s="463"/>
      <c r="AC20" s="463"/>
      <c r="AD20" s="463"/>
      <c r="AE20" s="463"/>
      <c r="AF20" s="463"/>
      <c r="AG20" s="319"/>
      <c r="AH20" s="319"/>
      <c r="AI20" s="319"/>
      <c r="AJ20" s="322"/>
      <c r="AK20" s="315"/>
      <c r="AL20" s="384" t="str">
        <f>$K$25</f>
        <v>ee</v>
      </c>
      <c r="AM20" s="382"/>
      <c r="AN20" s="320"/>
      <c r="AO20" s="384" t="str">
        <f>$K$27</f>
        <v>ff</v>
      </c>
      <c r="AP20" s="382"/>
      <c r="AQ20" s="321"/>
      <c r="AR20" s="334"/>
    </row>
    <row r="21" spans="1:44" s="2" customFormat="1" ht="34.950000000000003" customHeight="1" thickTop="1" thickBot="1" x14ac:dyDescent="0.3">
      <c r="A21" s="301"/>
      <c r="B21" s="1"/>
      <c r="C21" s="1"/>
      <c r="D21" s="1"/>
      <c r="E21" s="1"/>
      <c r="F21" s="1"/>
      <c r="G21" s="1"/>
      <c r="H21" s="1"/>
      <c r="I21" s="1"/>
      <c r="J21" s="305" t="s">
        <v>12</v>
      </c>
      <c r="K21" s="440" t="s">
        <v>13</v>
      </c>
      <c r="L21" s="440"/>
      <c r="M21" s="440"/>
      <c r="N21" s="440"/>
      <c r="O21" s="440"/>
      <c r="P21" s="440"/>
      <c r="Q21" s="440"/>
      <c r="R21" s="313"/>
      <c r="S21" s="313"/>
      <c r="T21" s="313"/>
      <c r="U21" s="313"/>
      <c r="V21" s="313"/>
      <c r="W21" s="313"/>
      <c r="X21" s="313"/>
      <c r="Y21" s="313"/>
      <c r="Z21" s="441" t="str">
        <f>$I$11</f>
        <v>cc</v>
      </c>
      <c r="AA21" s="476"/>
      <c r="AB21" s="476"/>
      <c r="AC21" s="476"/>
      <c r="AD21" s="476"/>
      <c r="AE21" s="476"/>
      <c r="AF21" s="477"/>
      <c r="AG21" s="325"/>
      <c r="AH21" s="325"/>
      <c r="AI21" s="325"/>
      <c r="AJ21" s="325"/>
      <c r="AK21" s="316"/>
      <c r="AL21" s="391"/>
      <c r="AM21" s="378"/>
      <c r="AN21" s="330"/>
      <c r="AO21" s="330"/>
      <c r="AP21" s="378"/>
      <c r="AQ21" s="321"/>
      <c r="AR21" s="334"/>
    </row>
    <row r="22" spans="1:44" s="2" customFormat="1" ht="34.950000000000003" customHeight="1" thickTop="1" thickBot="1" x14ac:dyDescent="0.45">
      <c r="A22" s="301"/>
      <c r="B22" s="1"/>
      <c r="C22" s="1"/>
      <c r="D22" s="1"/>
      <c r="E22" s="1"/>
      <c r="F22" s="1"/>
      <c r="G22" s="1"/>
      <c r="H22" s="1"/>
      <c r="I22" s="1"/>
      <c r="J22" s="305"/>
      <c r="K22" s="373"/>
      <c r="L22" s="373"/>
      <c r="M22" s="373"/>
      <c r="N22" s="373"/>
      <c r="O22" s="374"/>
      <c r="P22" s="374"/>
      <c r="Q22" s="375"/>
      <c r="R22" s="313"/>
      <c r="S22" s="313"/>
      <c r="T22" s="313"/>
      <c r="U22" s="313"/>
      <c r="V22" s="313"/>
      <c r="W22" s="313"/>
      <c r="X22" s="313"/>
      <c r="Y22" s="313"/>
      <c r="Z22" s="482" t="s">
        <v>15</v>
      </c>
      <c r="AA22" s="463"/>
      <c r="AB22" s="463"/>
      <c r="AC22" s="463"/>
      <c r="AD22" s="463"/>
      <c r="AE22" s="463"/>
      <c r="AF22" s="463"/>
      <c r="AG22" s="319"/>
      <c r="AH22" s="319"/>
      <c r="AI22" s="319"/>
      <c r="AJ22" s="322"/>
      <c r="AK22" s="302"/>
      <c r="AL22" s="385" t="str">
        <f>$K$23</f>
        <v>dd</v>
      </c>
      <c r="AM22" s="381"/>
      <c r="AN22" s="320"/>
      <c r="AO22" s="383" t="str">
        <f>$K$19</f>
        <v>bb</v>
      </c>
      <c r="AP22" s="381"/>
      <c r="AQ22" s="321"/>
      <c r="AR22" s="334"/>
    </row>
    <row r="23" spans="1:44" s="2" customFormat="1" ht="34.950000000000003" customHeight="1" thickTop="1" thickBot="1" x14ac:dyDescent="0.3">
      <c r="A23" s="301"/>
      <c r="B23" s="1"/>
      <c r="C23" s="1"/>
      <c r="D23" s="1"/>
      <c r="E23" s="1"/>
      <c r="F23" s="1"/>
      <c r="G23" s="1"/>
      <c r="H23" s="1"/>
      <c r="I23" s="1"/>
      <c r="J23" s="305" t="s">
        <v>16</v>
      </c>
      <c r="K23" s="440" t="s">
        <v>17</v>
      </c>
      <c r="L23" s="440"/>
      <c r="M23" s="440"/>
      <c r="N23" s="440"/>
      <c r="O23" s="440"/>
      <c r="P23" s="440"/>
      <c r="Q23" s="440"/>
      <c r="R23" s="302"/>
      <c r="S23" s="302"/>
      <c r="T23" s="302"/>
      <c r="U23" s="302"/>
      <c r="V23" s="302"/>
      <c r="W23" s="302"/>
      <c r="X23" s="302"/>
      <c r="Y23" s="302"/>
      <c r="Z23" s="441" t="str">
        <f>$I$12</f>
        <v>dd</v>
      </c>
      <c r="AA23" s="476"/>
      <c r="AB23" s="476"/>
      <c r="AC23" s="476"/>
      <c r="AD23" s="476"/>
      <c r="AE23" s="476"/>
      <c r="AF23" s="477"/>
      <c r="AG23" s="325"/>
      <c r="AH23" s="325"/>
      <c r="AI23" s="325"/>
      <c r="AJ23" s="325"/>
      <c r="AK23" s="316"/>
      <c r="AL23" s="384" t="str">
        <f>$K$27</f>
        <v>ff</v>
      </c>
      <c r="AM23" s="382"/>
      <c r="AN23" s="320"/>
      <c r="AO23" s="384" t="str">
        <f>$K$23</f>
        <v>dd</v>
      </c>
      <c r="AP23" s="382"/>
      <c r="AQ23" s="321"/>
      <c r="AR23" s="334"/>
    </row>
    <row r="24" spans="1:44" s="2" customFormat="1" ht="34.950000000000003" customHeight="1" thickTop="1" thickBot="1" x14ac:dyDescent="0.45">
      <c r="A24" s="301"/>
      <c r="B24" s="1"/>
      <c r="C24" s="1"/>
      <c r="D24" s="1"/>
      <c r="E24" s="1"/>
      <c r="F24" s="1"/>
      <c r="G24" s="1"/>
      <c r="H24" s="1"/>
      <c r="I24" s="1"/>
      <c r="J24" s="299"/>
      <c r="K24" s="373"/>
      <c r="L24" s="373"/>
      <c r="M24" s="373"/>
      <c r="N24" s="373"/>
      <c r="O24" s="374"/>
      <c r="P24" s="374"/>
      <c r="Q24" s="374"/>
      <c r="R24" s="302"/>
      <c r="S24" s="302"/>
      <c r="T24" s="302"/>
      <c r="U24" s="302"/>
      <c r="V24" s="302"/>
      <c r="W24" s="302"/>
      <c r="X24" s="302"/>
      <c r="Y24" s="302"/>
      <c r="Z24" s="482" t="s">
        <v>18</v>
      </c>
      <c r="AA24" s="463"/>
      <c r="AB24" s="463"/>
      <c r="AC24" s="463"/>
      <c r="AD24" s="463"/>
      <c r="AE24" s="463"/>
      <c r="AF24" s="463"/>
      <c r="AG24" s="302"/>
      <c r="AH24" s="302"/>
      <c r="AI24" s="302"/>
      <c r="AJ24" s="302"/>
      <c r="AK24" s="302"/>
      <c r="AL24" s="320"/>
      <c r="AM24" s="377"/>
      <c r="AN24" s="320"/>
      <c r="AO24" s="320"/>
      <c r="AP24" s="377"/>
      <c r="AQ24" s="321"/>
      <c r="AR24" s="334"/>
    </row>
    <row r="25" spans="1:44" s="2" customFormat="1" ht="34.950000000000003" customHeight="1" thickTop="1" thickBot="1" x14ac:dyDescent="0.3">
      <c r="A25" s="301"/>
      <c r="B25" s="1"/>
      <c r="C25" s="1"/>
      <c r="D25" s="1"/>
      <c r="E25" s="1"/>
      <c r="F25" s="1"/>
      <c r="G25" s="1"/>
      <c r="H25" s="1"/>
      <c r="I25" s="1"/>
      <c r="J25" s="305" t="s">
        <v>19</v>
      </c>
      <c r="K25" s="440" t="s">
        <v>20</v>
      </c>
      <c r="L25" s="440"/>
      <c r="M25" s="440"/>
      <c r="N25" s="440"/>
      <c r="O25" s="440"/>
      <c r="P25" s="440"/>
      <c r="Q25" s="440"/>
      <c r="R25" s="302"/>
      <c r="S25" s="302"/>
      <c r="T25" s="302"/>
      <c r="U25" s="302"/>
      <c r="V25" s="302"/>
      <c r="W25" s="302"/>
      <c r="X25" s="302"/>
      <c r="Y25" s="302"/>
      <c r="Z25" s="441" t="str">
        <f>$I$13</f>
        <v>ee</v>
      </c>
      <c r="AA25" s="476"/>
      <c r="AB25" s="476"/>
      <c r="AC25" s="476"/>
      <c r="AD25" s="476"/>
      <c r="AE25" s="476"/>
      <c r="AF25" s="477"/>
      <c r="AG25" s="302"/>
      <c r="AH25" s="302"/>
      <c r="AI25" s="302"/>
      <c r="AJ25" s="302"/>
      <c r="AK25" s="302"/>
      <c r="AL25" s="385" t="str">
        <f>$K$17</f>
        <v>aa</v>
      </c>
      <c r="AM25" s="381"/>
      <c r="AN25" s="320"/>
      <c r="AO25" s="383" t="str">
        <f>$K$21</f>
        <v>cc</v>
      </c>
      <c r="AP25" s="381"/>
      <c r="AQ25" s="321"/>
      <c r="AR25" s="334"/>
    </row>
    <row r="26" spans="1:44" s="2" customFormat="1" ht="34.950000000000003" customHeight="1" thickTop="1" thickBot="1" x14ac:dyDescent="0.45">
      <c r="A26" s="301"/>
      <c r="B26" s="1"/>
      <c r="C26" s="1"/>
      <c r="D26" s="1"/>
      <c r="E26" s="1"/>
      <c r="F26" s="1"/>
      <c r="G26" s="1"/>
      <c r="H26" s="1"/>
      <c r="I26" s="1"/>
      <c r="J26" s="299"/>
      <c r="K26" s="373"/>
      <c r="L26" s="373"/>
      <c r="M26" s="373"/>
      <c r="N26" s="373"/>
      <c r="O26" s="374"/>
      <c r="P26" s="374"/>
      <c r="Q26" s="374"/>
      <c r="R26" s="302"/>
      <c r="S26" s="302"/>
      <c r="T26" s="302"/>
      <c r="U26" s="302"/>
      <c r="V26" s="302"/>
      <c r="W26" s="302"/>
      <c r="X26" s="302"/>
      <c r="Y26" s="302"/>
      <c r="Z26" s="482" t="s">
        <v>21</v>
      </c>
      <c r="AA26" s="463"/>
      <c r="AB26" s="463"/>
      <c r="AC26" s="463"/>
      <c r="AD26" s="463"/>
      <c r="AE26" s="463"/>
      <c r="AF26" s="463"/>
      <c r="AG26" s="302"/>
      <c r="AH26" s="302"/>
      <c r="AI26" s="302"/>
      <c r="AJ26" s="302"/>
      <c r="AK26" s="302"/>
      <c r="AL26" s="384" t="str">
        <f>$K$21</f>
        <v>cc</v>
      </c>
      <c r="AM26" s="382"/>
      <c r="AN26" s="320"/>
      <c r="AO26" s="384" t="str">
        <f>$K$25</f>
        <v>ee</v>
      </c>
      <c r="AP26" s="382"/>
      <c r="AQ26" s="321"/>
      <c r="AR26" s="334"/>
    </row>
    <row r="27" spans="1:44" s="2" customFormat="1" ht="34.950000000000003" customHeight="1" thickTop="1" thickBot="1" x14ac:dyDescent="0.3">
      <c r="A27" s="301"/>
      <c r="B27" s="1"/>
      <c r="C27" s="1"/>
      <c r="D27" s="1"/>
      <c r="E27" s="1"/>
      <c r="F27" s="1"/>
      <c r="G27" s="1"/>
      <c r="H27" s="1"/>
      <c r="I27" s="1"/>
      <c r="J27" s="305" t="s">
        <v>22</v>
      </c>
      <c r="K27" s="440" t="s">
        <v>23</v>
      </c>
      <c r="L27" s="440"/>
      <c r="M27" s="440"/>
      <c r="N27" s="440"/>
      <c r="O27" s="440"/>
      <c r="P27" s="440"/>
      <c r="Q27" s="440"/>
      <c r="R27" s="302"/>
      <c r="S27" s="302"/>
      <c r="T27" s="302"/>
      <c r="U27" s="302"/>
      <c r="V27" s="302"/>
      <c r="W27" s="302"/>
      <c r="X27" s="302"/>
      <c r="Y27" s="302"/>
      <c r="Z27" s="441" t="str">
        <f>$I$14</f>
        <v>ff</v>
      </c>
      <c r="AA27" s="476"/>
      <c r="AB27" s="476"/>
      <c r="AC27" s="476"/>
      <c r="AD27" s="476"/>
      <c r="AE27" s="476"/>
      <c r="AF27" s="477"/>
      <c r="AG27" s="302"/>
      <c r="AH27" s="302"/>
      <c r="AI27" s="302"/>
      <c r="AJ27" s="302"/>
      <c r="AK27" s="302"/>
      <c r="AL27" s="320"/>
      <c r="AM27" s="377"/>
      <c r="AN27" s="320"/>
      <c r="AO27" s="320"/>
      <c r="AP27" s="320"/>
      <c r="AQ27" s="321"/>
    </row>
    <row r="28" spans="1:44" s="2" customFormat="1" ht="34.950000000000003" customHeight="1" thickTop="1" x14ac:dyDescent="0.25">
      <c r="A28" s="301"/>
      <c r="B28" s="1"/>
      <c r="C28" s="1"/>
      <c r="D28" s="1"/>
      <c r="E28" s="1"/>
      <c r="F28" s="1"/>
      <c r="G28" s="1"/>
      <c r="H28" s="1"/>
      <c r="I28" s="1"/>
      <c r="J28" s="299"/>
      <c r="K28" s="299"/>
      <c r="L28" s="299"/>
      <c r="M28" s="393"/>
      <c r="N28" s="299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85" t="str">
        <f>$K$19</f>
        <v>bb</v>
      </c>
      <c r="AM28" s="381"/>
      <c r="AO28" s="320"/>
      <c r="AP28" s="320"/>
      <c r="AQ28" s="321"/>
    </row>
    <row r="29" spans="1:44" s="2" customFormat="1" ht="34.950000000000003" customHeight="1" thickBot="1" x14ac:dyDescent="0.3">
      <c r="A29" s="301"/>
      <c r="B29" s="1"/>
      <c r="C29" s="1"/>
      <c r="D29" s="1"/>
      <c r="E29" s="1"/>
      <c r="F29" s="1"/>
      <c r="G29" s="1"/>
      <c r="H29" s="1"/>
      <c r="I29" s="1"/>
      <c r="J29" s="299"/>
      <c r="K29" s="299"/>
      <c r="L29" s="299"/>
      <c r="M29" s="299"/>
      <c r="N29" s="299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84" t="str">
        <f>$K$27</f>
        <v>ff</v>
      </c>
      <c r="AM29" s="382"/>
      <c r="AN29" s="320"/>
      <c r="AO29" s="320"/>
      <c r="AP29" s="320"/>
      <c r="AQ29" s="321"/>
    </row>
    <row r="30" spans="1:44" ht="34.950000000000003" customHeight="1" thickBot="1" x14ac:dyDescent="0.35">
      <c r="A30" s="304"/>
      <c r="B30" s="61"/>
      <c r="C30" s="61"/>
      <c r="D30" s="61"/>
      <c r="E30" s="61"/>
      <c r="F30" s="61"/>
      <c r="G30" s="61"/>
      <c r="H30" s="61"/>
      <c r="I30" s="61"/>
      <c r="J30" s="444"/>
      <c r="K30" s="445"/>
      <c r="L30" s="445"/>
      <c r="M30" s="445"/>
      <c r="N30" s="445"/>
      <c r="O30" s="445"/>
      <c r="P30" s="306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308"/>
      <c r="AC30" s="308"/>
      <c r="AD30" s="308"/>
      <c r="AE30" s="308"/>
      <c r="AF30" s="309"/>
      <c r="AG30" s="310"/>
      <c r="AH30" s="310"/>
      <c r="AI30" s="310"/>
      <c r="AJ30" s="310"/>
      <c r="AK30" s="307"/>
      <c r="AL30" s="311"/>
      <c r="AM30" s="311"/>
      <c r="AN30" s="311"/>
      <c r="AO30" s="311"/>
      <c r="AP30" s="311"/>
      <c r="AQ30" s="312"/>
    </row>
  </sheetData>
  <mergeCells count="31">
    <mergeCell ref="Z17:AF17"/>
    <mergeCell ref="T6:V8"/>
    <mergeCell ref="Z23:AF23"/>
    <mergeCell ref="Q30:AA30"/>
    <mergeCell ref="K6:M8"/>
    <mergeCell ref="N6:P8"/>
    <mergeCell ref="K21:Q21"/>
    <mergeCell ref="K23:Q23"/>
    <mergeCell ref="J30:O30"/>
    <mergeCell ref="Z22:AF22"/>
    <mergeCell ref="Z20:AF20"/>
    <mergeCell ref="Z24:AF24"/>
    <mergeCell ref="AG8:AI8"/>
    <mergeCell ref="AC8:AE8"/>
    <mergeCell ref="K17:Q17"/>
    <mergeCell ref="K19:Q19"/>
    <mergeCell ref="K2:AK2"/>
    <mergeCell ref="Q6:S8"/>
    <mergeCell ref="Z6:AB8"/>
    <mergeCell ref="Z16:AF16"/>
    <mergeCell ref="Z18:AF18"/>
    <mergeCell ref="Z21:AF21"/>
    <mergeCell ref="Z19:AF19"/>
    <mergeCell ref="AP5:AP6"/>
    <mergeCell ref="Z26:AF26"/>
    <mergeCell ref="Z27:AF27"/>
    <mergeCell ref="K27:Q27"/>
    <mergeCell ref="W6:Y8"/>
    <mergeCell ref="AM5:AM6"/>
    <mergeCell ref="Z25:AF25"/>
    <mergeCell ref="K25:Q2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1"/>
  <sheetViews>
    <sheetView showGridLines="0" zoomScale="50" workbookViewId="0">
      <selection activeCell="K6" sqref="K6:AE8"/>
    </sheetView>
  </sheetViews>
  <sheetFormatPr baseColWidth="10" defaultColWidth="11.44140625" defaultRowHeight="13.2" x14ac:dyDescent="0.25"/>
  <cols>
    <col min="1" max="1" width="5.6640625" style="83" customWidth="1"/>
    <col min="2" max="2" width="14.6640625" style="83" hidden="1" customWidth="1"/>
    <col min="3" max="3" width="6.6640625" style="83" hidden="1" customWidth="1"/>
    <col min="4" max="4" width="22.6640625" style="83" hidden="1" customWidth="1"/>
    <col min="5" max="6" width="6.6640625" style="83" hidden="1" customWidth="1"/>
    <col min="7" max="7" width="14.6640625" style="83" hidden="1" customWidth="1"/>
    <col min="8" max="8" width="6.6640625" style="83" hidden="1" customWidth="1"/>
    <col min="9" max="9" width="22.6640625" style="83" hidden="1" customWidth="1"/>
    <col min="10" max="10" width="22.6640625" style="83" customWidth="1"/>
    <col min="11" max="11" width="5.6640625" style="83" customWidth="1"/>
    <col min="12" max="12" width="1.6640625" style="83" customWidth="1"/>
    <col min="13" max="14" width="5.6640625" style="83" customWidth="1"/>
    <col min="15" max="15" width="1.6640625" style="83" customWidth="1"/>
    <col min="16" max="17" width="5.6640625" style="83" customWidth="1"/>
    <col min="18" max="18" width="1.6640625" style="83" customWidth="1"/>
    <col min="19" max="20" width="5.6640625" style="83" customWidth="1"/>
    <col min="21" max="21" width="1.6640625" style="83" customWidth="1"/>
    <col min="22" max="23" width="5.6640625" style="83" customWidth="1"/>
    <col min="24" max="24" width="1.6640625" style="83" customWidth="1"/>
    <col min="25" max="26" width="5.6640625" style="83" customWidth="1"/>
    <col min="27" max="27" width="1.6640625" style="83" customWidth="1"/>
    <col min="28" max="29" width="5.6640625" style="83" customWidth="1"/>
    <col min="30" max="30" width="1.6640625" style="83" customWidth="1"/>
    <col min="31" max="32" width="5.6640625" style="83" customWidth="1"/>
    <col min="33" max="33" width="1.6640625" style="83" customWidth="1"/>
    <col min="34" max="34" width="5.6640625" style="83" customWidth="1"/>
    <col min="35" max="35" width="7.6640625" style="83" customWidth="1"/>
    <col min="36" max="36" width="5.6640625" style="83" customWidth="1"/>
    <col min="37" max="37" width="1.6640625" style="83" customWidth="1"/>
    <col min="38" max="38" width="5.6640625" style="83" customWidth="1"/>
    <col min="39" max="39" width="7.6640625" style="83" customWidth="1"/>
    <col min="40" max="40" width="10.88671875" style="83" customWidth="1"/>
    <col min="41" max="41" width="27.6640625" style="83" customWidth="1"/>
    <col min="42" max="42" width="5.6640625" style="83" customWidth="1"/>
    <col min="43" max="43" width="8.6640625" style="83" customWidth="1"/>
    <col min="44" max="44" width="27.6640625" style="83" customWidth="1"/>
    <col min="45" max="45" width="5.6640625" style="83" customWidth="1"/>
    <col min="46" max="46" width="8.6640625" style="83" customWidth="1"/>
    <col min="47" max="47" width="27.6640625" style="83" customWidth="1"/>
    <col min="48" max="49" width="5.6640625" style="83" customWidth="1"/>
    <col min="50" max="16384" width="11.44140625" style="83"/>
  </cols>
  <sheetData>
    <row r="1" spans="1:49" ht="15" customHeight="1" x14ac:dyDescent="0.25">
      <c r="A1" s="270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40"/>
    </row>
    <row r="2" spans="1:49" ht="33" x14ac:dyDescent="0.25">
      <c r="A2" s="268"/>
      <c r="B2" s="208"/>
      <c r="C2" s="208"/>
      <c r="D2" s="208"/>
      <c r="E2" s="208"/>
      <c r="F2" s="208"/>
      <c r="G2" s="208"/>
      <c r="H2" s="208"/>
      <c r="I2" s="208"/>
      <c r="J2" s="208"/>
      <c r="K2" s="489" t="s">
        <v>34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237"/>
      <c r="AP2" s="235"/>
      <c r="AQ2" s="235"/>
      <c r="AR2" s="235"/>
      <c r="AS2" s="235"/>
      <c r="AT2" s="235"/>
      <c r="AU2" s="235"/>
      <c r="AV2" s="235"/>
      <c r="AW2" s="239"/>
    </row>
    <row r="3" spans="1:49" ht="19.95" customHeight="1" x14ac:dyDescent="0.25">
      <c r="A3" s="26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7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34"/>
      <c r="AP3" s="235"/>
      <c r="AQ3" s="235"/>
      <c r="AR3" s="235"/>
      <c r="AS3" s="235"/>
      <c r="AT3" s="235"/>
      <c r="AU3" s="235"/>
      <c r="AV3" s="235"/>
      <c r="AW3" s="239"/>
    </row>
    <row r="4" spans="1:49" ht="34.950000000000003" customHeight="1" x14ac:dyDescent="0.25">
      <c r="A4" s="268"/>
      <c r="B4" s="208"/>
      <c r="C4" s="208"/>
      <c r="D4" s="208"/>
      <c r="E4" s="208"/>
      <c r="F4" s="208"/>
      <c r="G4" s="208"/>
      <c r="H4" s="208"/>
      <c r="I4" s="208"/>
      <c r="J4" s="208"/>
      <c r="K4" s="196"/>
      <c r="L4" s="196"/>
      <c r="M4" s="196"/>
      <c r="N4" s="196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34"/>
      <c r="AP4" s="235"/>
      <c r="AQ4" s="235"/>
      <c r="AR4" s="235"/>
      <c r="AS4" s="235"/>
      <c r="AT4" s="235"/>
      <c r="AU4" s="235"/>
      <c r="AV4" s="235"/>
      <c r="AW4" s="239"/>
    </row>
    <row r="5" spans="1:49" ht="34.950000000000003" customHeight="1" x14ac:dyDescent="0.25">
      <c r="A5" s="268"/>
      <c r="B5" s="208"/>
      <c r="C5" s="208"/>
      <c r="D5" s="208"/>
      <c r="E5" s="208"/>
      <c r="F5" s="208"/>
      <c r="G5" s="208"/>
      <c r="H5" s="208"/>
      <c r="I5" s="208"/>
      <c r="J5" s="207"/>
      <c r="K5" s="226"/>
      <c r="L5" s="226"/>
      <c r="M5" s="226"/>
      <c r="N5" s="226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34"/>
      <c r="AP5" s="235"/>
      <c r="AQ5" s="235"/>
      <c r="AR5" s="235"/>
      <c r="AS5" s="235"/>
      <c r="AT5" s="235"/>
      <c r="AU5" s="235"/>
      <c r="AV5" s="235"/>
      <c r="AW5" s="239"/>
    </row>
    <row r="6" spans="1:49" s="85" customFormat="1" ht="34.950000000000003" customHeight="1" x14ac:dyDescent="0.25">
      <c r="A6" s="205"/>
      <c r="B6" s="217"/>
      <c r="C6" s="217"/>
      <c r="D6" s="217"/>
      <c r="E6" s="217"/>
      <c r="F6" s="217"/>
      <c r="G6" s="217"/>
      <c r="H6" s="217"/>
      <c r="I6" s="217"/>
      <c r="J6" s="207"/>
      <c r="K6" s="490" t="str">
        <f>$K$18</f>
        <v>aa</v>
      </c>
      <c r="L6" s="490"/>
      <c r="M6" s="490"/>
      <c r="N6" s="490" t="str">
        <f>$K$20</f>
        <v>bb</v>
      </c>
      <c r="O6" s="490"/>
      <c r="P6" s="490"/>
      <c r="Q6" s="490" t="str">
        <f>$K$22</f>
        <v>cc</v>
      </c>
      <c r="R6" s="490"/>
      <c r="S6" s="490"/>
      <c r="T6" s="490" t="str">
        <f>$K$24</f>
        <v>dd</v>
      </c>
      <c r="U6" s="490"/>
      <c r="V6" s="490"/>
      <c r="W6" s="491" t="str">
        <f>$K$26</f>
        <v>ee</v>
      </c>
      <c r="X6" s="491"/>
      <c r="Y6" s="491"/>
      <c r="Z6" s="491" t="str">
        <f>$K$28</f>
        <v>ff</v>
      </c>
      <c r="AA6" s="491"/>
      <c r="AB6" s="491"/>
      <c r="AC6" s="497" t="str">
        <f>$K$30</f>
        <v>gg</v>
      </c>
      <c r="AD6" s="497"/>
      <c r="AE6" s="497"/>
      <c r="AF6" s="246"/>
      <c r="AG6" s="246"/>
      <c r="AH6" s="246"/>
      <c r="AI6" s="217"/>
      <c r="AJ6" s="208"/>
      <c r="AK6" s="208"/>
      <c r="AL6" s="208"/>
      <c r="AM6" s="208"/>
      <c r="AN6" s="228"/>
      <c r="AO6" s="208"/>
      <c r="AP6" s="486" t="s">
        <v>89</v>
      </c>
      <c r="AQ6" s="247"/>
      <c r="AR6" s="247"/>
      <c r="AS6" s="496" t="s">
        <v>89</v>
      </c>
      <c r="AT6" s="241"/>
      <c r="AU6" s="241"/>
      <c r="AV6" s="486" t="s">
        <v>89</v>
      </c>
      <c r="AW6" s="243"/>
    </row>
    <row r="7" spans="1:49" s="85" customFormat="1" ht="34.950000000000003" customHeight="1" x14ac:dyDescent="0.25">
      <c r="A7" s="205"/>
      <c r="B7" s="217"/>
      <c r="C7" s="217"/>
      <c r="D7" s="217"/>
      <c r="E7" s="217"/>
      <c r="F7" s="217"/>
      <c r="G7" s="217"/>
      <c r="H7" s="217"/>
      <c r="I7" s="217"/>
      <c r="J7" s="208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1"/>
      <c r="X7" s="491"/>
      <c r="Y7" s="491"/>
      <c r="Z7" s="491"/>
      <c r="AA7" s="491"/>
      <c r="AB7" s="491"/>
      <c r="AC7" s="497"/>
      <c r="AD7" s="497"/>
      <c r="AE7" s="497"/>
      <c r="AF7" s="246"/>
      <c r="AG7" s="246"/>
      <c r="AH7" s="246"/>
      <c r="AI7" s="217"/>
      <c r="AJ7" s="217"/>
      <c r="AK7" s="217"/>
      <c r="AL7" s="217"/>
      <c r="AM7" s="217"/>
      <c r="AN7" s="228"/>
      <c r="AO7" s="208"/>
      <c r="AP7" s="486"/>
      <c r="AQ7" s="244"/>
      <c r="AR7" s="244"/>
      <c r="AS7" s="496"/>
      <c r="AT7" s="244"/>
      <c r="AU7" s="244"/>
      <c r="AV7" s="486"/>
      <c r="AW7" s="243"/>
    </row>
    <row r="8" spans="1:49" s="85" customFormat="1" ht="34.950000000000003" customHeight="1" thickBot="1" x14ac:dyDescent="0.3">
      <c r="A8" s="205"/>
      <c r="B8" s="269" t="s">
        <v>0</v>
      </c>
      <c r="C8" s="269"/>
      <c r="D8" s="269"/>
      <c r="E8" s="269"/>
      <c r="F8" s="269"/>
      <c r="G8" s="269"/>
      <c r="H8" s="269"/>
      <c r="I8" s="269"/>
      <c r="J8" s="208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2"/>
      <c r="X8" s="492"/>
      <c r="Y8" s="492"/>
      <c r="Z8" s="492"/>
      <c r="AA8" s="492"/>
      <c r="AB8" s="492"/>
      <c r="AC8" s="497"/>
      <c r="AD8" s="497"/>
      <c r="AE8" s="497"/>
      <c r="AF8" s="487" t="s">
        <v>88</v>
      </c>
      <c r="AG8" s="487"/>
      <c r="AH8" s="487"/>
      <c r="AI8" s="86" t="s">
        <v>14</v>
      </c>
      <c r="AJ8" s="488" t="s">
        <v>2</v>
      </c>
      <c r="AK8" s="488"/>
      <c r="AL8" s="488"/>
      <c r="AM8" s="87" t="s">
        <v>3</v>
      </c>
      <c r="AN8" s="208"/>
      <c r="AO8" s="398" t="str">
        <f>$K$18</f>
        <v>aa</v>
      </c>
      <c r="AP8" s="394"/>
      <c r="AQ8" s="248"/>
      <c r="AR8" s="398" t="str">
        <f>$K$18</f>
        <v>aa</v>
      </c>
      <c r="AS8" s="394"/>
      <c r="AT8" s="253"/>
      <c r="AU8" s="398" t="str">
        <f>$K$20</f>
        <v>bb</v>
      </c>
      <c r="AV8" s="394"/>
      <c r="AW8" s="243"/>
    </row>
    <row r="9" spans="1:49" s="85" customFormat="1" ht="34.950000000000003" customHeight="1" thickTop="1" thickBot="1" x14ac:dyDescent="0.3">
      <c r="A9" s="205"/>
      <c r="B9" s="88">
        <f t="shared" ref="B9:B15" si="0">IF(J9="","-",RANK(F9,$F$9:$F$15,0)+RANK(E9,$E$9:$E$15,0)%+ROW()%%)</f>
        <v>1.0108999999999999</v>
      </c>
      <c r="C9" s="89">
        <f t="shared" ref="C9:C15" si="1">IF(B9="","",RANK(B9,$B$9:$B$15,1))</f>
        <v>1</v>
      </c>
      <c r="D9" s="90" t="str">
        <f>$K$18</f>
        <v>aa</v>
      </c>
      <c r="E9" s="91">
        <f>$AI$9</f>
        <v>0</v>
      </c>
      <c r="F9" s="92">
        <f>SUM($AJ$9-$AL$9)</f>
        <v>0</v>
      </c>
      <c r="G9" s="93">
        <f>SMALL($B$9:$B$15,1)</f>
        <v>1.0108999999999999</v>
      </c>
      <c r="H9" s="89">
        <f t="shared" ref="H9:H15" si="2">IF(G9="","",RANK(G9,$G$9:$G$15,1))</f>
        <v>1</v>
      </c>
      <c r="I9" s="94" t="str">
        <f t="shared" ref="I9:I15" ca="1" si="3">INDEX($D$9:$D$15,MATCH(G9,$B$9:$B$15,0),1)</f>
        <v>aa</v>
      </c>
      <c r="J9" s="95" t="str">
        <f>$K$18</f>
        <v>aa</v>
      </c>
      <c r="K9" s="96"/>
      <c r="L9" s="97"/>
      <c r="M9" s="98"/>
      <c r="N9" s="99" t="str">
        <f>IF($AP$8+$AP$9&gt;0,$AP$8,"")</f>
        <v/>
      </c>
      <c r="O9" s="100" t="s">
        <v>4</v>
      </c>
      <c r="P9" s="101" t="str">
        <f>IF($AP$8+$AP$9&gt;0,$AP$9,"")</f>
        <v/>
      </c>
      <c r="Q9" s="99" t="str">
        <f>IF($AS$8+$AS$9&gt;0,$AS$8,"")</f>
        <v/>
      </c>
      <c r="R9" s="100" t="s">
        <v>4</v>
      </c>
      <c r="S9" s="101" t="str">
        <f>IF($AS$8+$AS$9&gt;0,$AS$9,"")</f>
        <v/>
      </c>
      <c r="T9" s="99" t="str">
        <f>IF($AV$11+$AV$12&gt;0,$AV$11,"")</f>
        <v/>
      </c>
      <c r="U9" s="102" t="s">
        <v>4</v>
      </c>
      <c r="V9" s="101" t="str">
        <f>IF($AV$11+$AV$12&gt;0,$AV$12,"")</f>
        <v/>
      </c>
      <c r="W9" s="99" t="str">
        <f>IF($AS$17+$AS$18&gt;0,$AS$17,"")</f>
        <v/>
      </c>
      <c r="X9" s="102" t="s">
        <v>4</v>
      </c>
      <c r="Y9" s="101" t="str">
        <f>IF($AS$17+$AS$18&gt;0,$AS$18,"")</f>
        <v/>
      </c>
      <c r="Z9" s="99" t="str">
        <f>IF($AS$26+$AS$27&gt;0,$AS$26,"")</f>
        <v/>
      </c>
      <c r="AA9" s="102" t="s">
        <v>4</v>
      </c>
      <c r="AB9" s="101" t="str">
        <f>IF($AS$26+$AS$27&gt;0,$AS$27,"")</f>
        <v/>
      </c>
      <c r="AC9" s="99" t="str">
        <f>IF($AP$17+$AP$18&gt;0,$AP$17,"")</f>
        <v/>
      </c>
      <c r="AD9" s="100" t="s">
        <v>4</v>
      </c>
      <c r="AE9" s="103" t="str">
        <f>IF($AP$17+$AP$18&gt;0,$AP$18,"")</f>
        <v/>
      </c>
      <c r="AF9" s="104">
        <f>SUM($N$9,$Q$9,$T$9,$W$9,$Z$9,$AC$9)</f>
        <v>0</v>
      </c>
      <c r="AG9" s="105" t="s">
        <v>4</v>
      </c>
      <c r="AH9" s="106">
        <f>SUM($P$9,$S$9,$V$9,$Y$9,$AB$9,$AE$9)</f>
        <v>0</v>
      </c>
      <c r="AI9" s="107">
        <f>SUM(IF(N9="",0,N9-P9)+IF(Q9="",0,Q9-S9)+IF(T9="",0,T9-V9)+IF(W9="",0,W9-Y9)+IF(Z9="",0,Z9-AB9)+IF(AC9="",0,AC9-AE9))</f>
        <v>0</v>
      </c>
      <c r="AJ9" s="108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</f>
        <v>0</v>
      </c>
      <c r="AK9" s="109" t="s">
        <v>4</v>
      </c>
      <c r="AL9" s="110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</f>
        <v>0</v>
      </c>
      <c r="AM9" s="111">
        <f t="shared" ref="AM9:AM15" si="4">IF(B9="","",RANK(B9,$B$9:$B$15,1))</f>
        <v>1</v>
      </c>
      <c r="AN9" s="228"/>
      <c r="AO9" s="399" t="str">
        <f>$K$20</f>
        <v>bb</v>
      </c>
      <c r="AP9" s="395"/>
      <c r="AQ9" s="248"/>
      <c r="AR9" s="399" t="str">
        <f>$K$22</f>
        <v>cc</v>
      </c>
      <c r="AS9" s="395"/>
      <c r="AT9" s="253"/>
      <c r="AU9" s="399" t="str">
        <f>$K$26</f>
        <v>ee</v>
      </c>
      <c r="AV9" s="395"/>
      <c r="AW9" s="243"/>
    </row>
    <row r="10" spans="1:49" s="85" customFormat="1" ht="34.950000000000003" customHeight="1" x14ac:dyDescent="0.3">
      <c r="A10" s="205"/>
      <c r="B10" s="88">
        <f t="shared" si="0"/>
        <v>1.0109999999999999</v>
      </c>
      <c r="C10" s="89">
        <f t="shared" si="1"/>
        <v>2</v>
      </c>
      <c r="D10" s="90" t="str">
        <f>$K$20</f>
        <v>bb</v>
      </c>
      <c r="E10" s="91">
        <f>$AI$10</f>
        <v>0</v>
      </c>
      <c r="F10" s="92">
        <f>SUM($AJ$10-$AL$10)</f>
        <v>0</v>
      </c>
      <c r="G10" s="93">
        <f>SMALL($B$9:$B$15,2)</f>
        <v>1.0109999999999999</v>
      </c>
      <c r="H10" s="89">
        <f t="shared" si="2"/>
        <v>2</v>
      </c>
      <c r="I10" s="94" t="str">
        <f t="shared" ca="1" si="3"/>
        <v>bb</v>
      </c>
      <c r="J10" s="95" t="str">
        <f>$K$20</f>
        <v>bb</v>
      </c>
      <c r="K10" s="112" t="str">
        <f>IF($AP$8+$AP$9&gt;0,$AP$9,"")</f>
        <v/>
      </c>
      <c r="L10" s="113" t="s">
        <v>4</v>
      </c>
      <c r="M10" s="114" t="str">
        <f>IF($AP$8+$AP$9&gt;0,$AP$8,"")</f>
        <v/>
      </c>
      <c r="N10" s="115"/>
      <c r="O10" s="116"/>
      <c r="P10" s="117"/>
      <c r="Q10" s="118" t="str">
        <f>IF($AP$20+$AP$21&gt;0,$AP$20,"")</f>
        <v/>
      </c>
      <c r="R10" s="113" t="s">
        <v>4</v>
      </c>
      <c r="S10" s="114" t="str">
        <f>IF($AP$20+$AP$21&gt;0,$AP$21,"")</f>
        <v/>
      </c>
      <c r="T10" s="118" t="str">
        <f>IF($AV$20+$AV$21&gt;0,$AV$20,"")</f>
        <v/>
      </c>
      <c r="U10" s="113" t="s">
        <v>4</v>
      </c>
      <c r="V10" s="114" t="str">
        <f>IF($AV$20+$AV$21&gt;0,$AV$21,"")</f>
        <v/>
      </c>
      <c r="W10" s="118" t="str">
        <f>IF($AV$8+$AV$9&gt;0,$AV$8,"")</f>
        <v/>
      </c>
      <c r="X10" s="119" t="s">
        <v>4</v>
      </c>
      <c r="Y10" s="114" t="str">
        <f>IF($AV$8+$AV$9&gt;0,$AV$9,"")</f>
        <v/>
      </c>
      <c r="Z10" s="118" t="str">
        <f>IF($AS$20+$AS$21&gt;0,$AS$20,"")</f>
        <v/>
      </c>
      <c r="AA10" s="119" t="s">
        <v>4</v>
      </c>
      <c r="AB10" s="114" t="str">
        <f>IF($AS$20+$AS$21&gt;0,$AS$21,"")</f>
        <v/>
      </c>
      <c r="AC10" s="118" t="str">
        <f>IF($AP$26+$AP$27&gt;0,$AP$26,"")</f>
        <v/>
      </c>
      <c r="AD10" s="113" t="s">
        <v>4</v>
      </c>
      <c r="AE10" s="120" t="str">
        <f>IF($AP$26+$AP$27&gt;0,$AP$27,"")</f>
        <v/>
      </c>
      <c r="AF10" s="121">
        <f>SUM($K$10,$Q$10,$T$10,$W$10,$Z$10,$AC$10)</f>
        <v>0</v>
      </c>
      <c r="AG10" s="122" t="s">
        <v>4</v>
      </c>
      <c r="AH10" s="123">
        <f>SUM($M$10,$S$10,$V$10,$Y$10,$AB$10,$AE$10)</f>
        <v>0</v>
      </c>
      <c r="AI10" s="124">
        <f>SUM(IF(K10="",0,K10-M10)+IF(Q10="",0,Q10-S10)+IF(T10="",0,T10-V10)+IF(W10="",0,W10-Y10)+IF(Z10="",0,Z10-AB10)+IF(AC10="",0,AC10-AE10))</f>
        <v>0</v>
      </c>
      <c r="AJ10" s="125">
        <f t="shared" ref="AJ10:AJ15" si="5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</f>
        <v>0</v>
      </c>
      <c r="AK10" s="126" t="s">
        <v>4</v>
      </c>
      <c r="AL10" s="127">
        <f t="shared" ref="AL10:AL15" si="6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</f>
        <v>0</v>
      </c>
      <c r="AM10" s="128">
        <f t="shared" si="4"/>
        <v>2</v>
      </c>
      <c r="AN10" s="217"/>
      <c r="AO10" s="249"/>
      <c r="AP10" s="354"/>
      <c r="AQ10" s="249"/>
      <c r="AR10" s="249"/>
      <c r="AS10" s="354"/>
      <c r="AT10" s="249"/>
      <c r="AU10" s="249"/>
      <c r="AV10" s="354"/>
      <c r="AW10" s="243"/>
    </row>
    <row r="11" spans="1:49" s="85" customFormat="1" ht="34.950000000000003" customHeight="1" x14ac:dyDescent="0.25">
      <c r="A11" s="205"/>
      <c r="B11" s="88">
        <f t="shared" si="0"/>
        <v>1.0111000000000001</v>
      </c>
      <c r="C11" s="89">
        <f t="shared" si="1"/>
        <v>3</v>
      </c>
      <c r="D11" s="90" t="str">
        <f>$K$22</f>
        <v>cc</v>
      </c>
      <c r="E11" s="91">
        <f>$AI$11</f>
        <v>0</v>
      </c>
      <c r="F11" s="92">
        <f>SUM($AJ$11-$AL$11)</f>
        <v>0</v>
      </c>
      <c r="G11" s="93">
        <f>SMALL($B$9:$B$15,3)</f>
        <v>1.0111000000000001</v>
      </c>
      <c r="H11" s="89">
        <f t="shared" si="2"/>
        <v>3</v>
      </c>
      <c r="I11" s="94" t="str">
        <f t="shared" ca="1" si="3"/>
        <v>cc</v>
      </c>
      <c r="J11" s="95" t="str">
        <f>$K$22</f>
        <v>cc</v>
      </c>
      <c r="K11" s="112" t="str">
        <f>IF($AS$8+$AS$9&gt;0,$AS$9,"")</f>
        <v/>
      </c>
      <c r="L11" s="113" t="s">
        <v>4</v>
      </c>
      <c r="M11" s="114" t="str">
        <f>IF($AS$8+$AS$9&gt;0,$AS$8,"")</f>
        <v/>
      </c>
      <c r="N11" s="118" t="str">
        <f>IF($AP$20+$AP$21&gt;0,$AP$21,"")</f>
        <v/>
      </c>
      <c r="O11" s="113" t="s">
        <v>4</v>
      </c>
      <c r="P11" s="114" t="str">
        <f>IF($AP$20+$AP$21&gt;0,$AP$20,"")</f>
        <v/>
      </c>
      <c r="Q11" s="115"/>
      <c r="R11" s="116"/>
      <c r="S11" s="117"/>
      <c r="T11" s="118" t="str">
        <f>IF($AP$11+$AP$12&gt;0,$AP$11,"")</f>
        <v/>
      </c>
      <c r="U11" s="113" t="s">
        <v>4</v>
      </c>
      <c r="V11" s="114" t="str">
        <f>IF($AP$11+$AP$12&gt;0,$AP$12,"")</f>
        <v/>
      </c>
      <c r="W11" s="118" t="str">
        <f>IF($AV$26+$AV$27&gt;0,$AV$26,"")</f>
        <v/>
      </c>
      <c r="X11" s="119" t="s">
        <v>4</v>
      </c>
      <c r="Y11" s="114" t="str">
        <f>IF($AV$26+$AV$27&gt;0,$AV$27,"")</f>
        <v/>
      </c>
      <c r="Z11" s="118" t="str">
        <f>IF($AV$14+$AV$15&gt;0,$AV$14,"")</f>
        <v/>
      </c>
      <c r="AA11" s="119" t="s">
        <v>4</v>
      </c>
      <c r="AB11" s="114" t="str">
        <f>IF($AV$14+$AV$15&gt;0,$AV$15,"")</f>
        <v/>
      </c>
      <c r="AC11" s="118" t="str">
        <f>IF($AS$14+$AS$15&gt;0,$AS$14,"")</f>
        <v/>
      </c>
      <c r="AD11" s="113" t="s">
        <v>4</v>
      </c>
      <c r="AE11" s="120" t="str">
        <f>IF($AS$14+$AS$15&gt;0,$AS$15,"")</f>
        <v/>
      </c>
      <c r="AF11" s="121">
        <f>SUM($K$11,$N$11,$T$11,$W$11,$Z$11,$AC$11)</f>
        <v>0</v>
      </c>
      <c r="AG11" s="122" t="s">
        <v>4</v>
      </c>
      <c r="AH11" s="123">
        <f>SUM($M$11,$P$11,$V$11,$Y$11,$AB$11,$AE$11)</f>
        <v>0</v>
      </c>
      <c r="AI11" s="124">
        <f>SUM(IF(K11="",0,K11-M11)+IF(N11="",0,N11-P11)+IF(T11="",0,T11-V11)+IF(W11="",0,W11-Y11)+IF(Z11="",0,Z11-AB11)+IF(AC11="",0,AC11-AE11))</f>
        <v>0</v>
      </c>
      <c r="AJ11" s="125">
        <f t="shared" si="5"/>
        <v>0</v>
      </c>
      <c r="AK11" s="126" t="s">
        <v>4</v>
      </c>
      <c r="AL11" s="127">
        <f t="shared" si="6"/>
        <v>0</v>
      </c>
      <c r="AM11" s="128">
        <f t="shared" si="4"/>
        <v>3</v>
      </c>
      <c r="AN11" s="228"/>
      <c r="AO11" s="400" t="str">
        <f>$K$22</f>
        <v>cc</v>
      </c>
      <c r="AP11" s="394"/>
      <c r="AQ11" s="248"/>
      <c r="AR11" s="398" t="str">
        <f>$K$24</f>
        <v>dd</v>
      </c>
      <c r="AS11" s="394"/>
      <c r="AT11" s="253"/>
      <c r="AU11" s="398" t="str">
        <f>$K$18</f>
        <v>aa</v>
      </c>
      <c r="AV11" s="394"/>
      <c r="AW11" s="243"/>
    </row>
    <row r="12" spans="1:49" s="85" customFormat="1" ht="34.950000000000003" customHeight="1" thickBot="1" x14ac:dyDescent="0.3">
      <c r="A12" s="205"/>
      <c r="B12" s="88">
        <f t="shared" si="0"/>
        <v>1.0112000000000001</v>
      </c>
      <c r="C12" s="89">
        <f t="shared" si="1"/>
        <v>4</v>
      </c>
      <c r="D12" s="90" t="str">
        <f>$K$24</f>
        <v>dd</v>
      </c>
      <c r="E12" s="91">
        <f>$AI$12</f>
        <v>0</v>
      </c>
      <c r="F12" s="92">
        <f>SUM($AJ$12-$AL$12)</f>
        <v>0</v>
      </c>
      <c r="G12" s="93">
        <f>SMALL($B$9:$B$15,4)</f>
        <v>1.0112000000000001</v>
      </c>
      <c r="H12" s="89">
        <f t="shared" si="2"/>
        <v>4</v>
      </c>
      <c r="I12" s="94" t="str">
        <f t="shared" ca="1" si="3"/>
        <v>dd</v>
      </c>
      <c r="J12" s="95" t="str">
        <f>$K$24</f>
        <v>dd</v>
      </c>
      <c r="K12" s="112" t="str">
        <f>IF($AV$11+$AV$12&gt;0,$AV$12,"")</f>
        <v/>
      </c>
      <c r="L12" s="113" t="s">
        <v>4</v>
      </c>
      <c r="M12" s="114" t="str">
        <f>IF($AV$11+$AV$12&gt;0,$AV$11,"")</f>
        <v/>
      </c>
      <c r="N12" s="118" t="str">
        <f>IF($AV$20+$AV$21&gt;0,$AV$21,"")</f>
        <v/>
      </c>
      <c r="O12" s="113" t="s">
        <v>4</v>
      </c>
      <c r="P12" s="114" t="str">
        <f>IF($AV$20+$AV$21&gt;0,$AV$20,"")</f>
        <v/>
      </c>
      <c r="Q12" s="118" t="str">
        <f>IF($AP$11+$AP$12&gt;0,$AP$12,"")</f>
        <v/>
      </c>
      <c r="R12" s="113" t="s">
        <v>4</v>
      </c>
      <c r="S12" s="114" t="str">
        <f>IF($AP$11+$AP$12&gt;0,$AP$11,"")</f>
        <v/>
      </c>
      <c r="T12" s="115"/>
      <c r="U12" s="116"/>
      <c r="V12" s="117"/>
      <c r="W12" s="118" t="str">
        <f>IF($AP$23+$AP$24&gt;0,$AP$23,"")</f>
        <v/>
      </c>
      <c r="X12" s="113" t="s">
        <v>4</v>
      </c>
      <c r="Y12" s="114" t="str">
        <f>IF($AP$23+$AP$24&gt;0,$AP$24,"")</f>
        <v/>
      </c>
      <c r="Z12" s="118" t="str">
        <f>IF($AS$11+$AS$12&gt;0,$AS$11,"")</f>
        <v/>
      </c>
      <c r="AA12" s="113" t="s">
        <v>4</v>
      </c>
      <c r="AB12" s="114" t="str">
        <f>IF($AS$11+$AS$12&gt;0,$AS$12,"")</f>
        <v/>
      </c>
      <c r="AC12" s="118" t="str">
        <f>IF($AS$23+$AS$24&gt;0,$AS$23,"")</f>
        <v/>
      </c>
      <c r="AD12" s="113" t="s">
        <v>4</v>
      </c>
      <c r="AE12" s="120" t="str">
        <f>IF($AS$23+$AS$24&gt;0,$AS$24,"")</f>
        <v/>
      </c>
      <c r="AF12" s="121">
        <f>SUM($K$12,$N$12,$Q$12,$W$12,$Z$12,$AC$12)</f>
        <v>0</v>
      </c>
      <c r="AG12" s="122" t="s">
        <v>4</v>
      </c>
      <c r="AH12" s="123">
        <f>SUM($M$12,$P$12,$S$12,$Y$12,$AB$12,$AE$12)</f>
        <v>0</v>
      </c>
      <c r="AI12" s="124">
        <f>SUM(IF(K12="",0,K12-M12)+IF(N12="",0,N12-P12)+IF(Q12="",0,Q12-S12)+IF(W12="",0,W12-Y12)+IF(Z12="",0,Z12-AB12)+IF(AC12="",0,AC12-AE12))</f>
        <v>0</v>
      </c>
      <c r="AJ12" s="125">
        <f t="shared" si="5"/>
        <v>0</v>
      </c>
      <c r="AK12" s="126" t="s">
        <v>4</v>
      </c>
      <c r="AL12" s="127">
        <f t="shared" si="6"/>
        <v>0</v>
      </c>
      <c r="AM12" s="128">
        <f t="shared" si="4"/>
        <v>4</v>
      </c>
      <c r="AN12" s="228"/>
      <c r="AO12" s="399" t="str">
        <f>$K$24</f>
        <v>dd</v>
      </c>
      <c r="AP12" s="395"/>
      <c r="AQ12" s="248"/>
      <c r="AR12" s="399" t="str">
        <f>$K$28</f>
        <v>ff</v>
      </c>
      <c r="AS12" s="395"/>
      <c r="AT12" s="253"/>
      <c r="AU12" s="399" t="str">
        <f>$K$24</f>
        <v>dd</v>
      </c>
      <c r="AV12" s="395"/>
      <c r="AW12" s="243"/>
    </row>
    <row r="13" spans="1:49" s="85" customFormat="1" ht="34.950000000000003" customHeight="1" x14ac:dyDescent="0.25">
      <c r="A13" s="205"/>
      <c r="B13" s="88">
        <f t="shared" si="0"/>
        <v>1.0113000000000001</v>
      </c>
      <c r="C13" s="89">
        <f t="shared" si="1"/>
        <v>5</v>
      </c>
      <c r="D13" s="90" t="str">
        <f>$K$26</f>
        <v>ee</v>
      </c>
      <c r="E13" s="91">
        <f>$AI$13</f>
        <v>0</v>
      </c>
      <c r="F13" s="92">
        <f>SUM($AJ$13-$AL$13)</f>
        <v>0</v>
      </c>
      <c r="G13" s="93">
        <f>SMALL($B$9:$B$15,5)</f>
        <v>1.0113000000000001</v>
      </c>
      <c r="H13" s="89">
        <f t="shared" si="2"/>
        <v>5</v>
      </c>
      <c r="I13" s="94" t="str">
        <f t="shared" ca="1" si="3"/>
        <v>ee</v>
      </c>
      <c r="J13" s="95" t="str">
        <f>$K$26</f>
        <v>ee</v>
      </c>
      <c r="K13" s="112" t="str">
        <f>IF($AS$17+$AS$18&gt;0,$AS$18,"")</f>
        <v/>
      </c>
      <c r="L13" s="113" t="s">
        <v>4</v>
      </c>
      <c r="M13" s="114" t="str">
        <f>IF($AS$17+$AS$18&gt;0,$AS$17,"")</f>
        <v/>
      </c>
      <c r="N13" s="118" t="str">
        <f>IF($AV$8+$AV$9&gt;0,$AV$9,"")</f>
        <v/>
      </c>
      <c r="O13" s="113" t="s">
        <v>4</v>
      </c>
      <c r="P13" s="114" t="str">
        <f>IF($AV$8+$AV$9&gt;0,$AV$8,"")</f>
        <v/>
      </c>
      <c r="Q13" s="118" t="str">
        <f>IF($AV$26+$AV$27&gt;0,$AV$27,"")</f>
        <v/>
      </c>
      <c r="R13" s="113" t="s">
        <v>4</v>
      </c>
      <c r="S13" s="114" t="str">
        <f>IF($AV$26+$AV$27&gt;0,$AV$26,"")</f>
        <v/>
      </c>
      <c r="T13" s="118" t="str">
        <f>IF($AP$23+$AP$24&gt;0,$AP$24,"")</f>
        <v/>
      </c>
      <c r="U13" s="113" t="s">
        <v>4</v>
      </c>
      <c r="V13" s="114" t="str">
        <f>IF($AP$23+$AP$24&gt;0,$AP$23,"")</f>
        <v/>
      </c>
      <c r="W13" s="129"/>
      <c r="X13" s="130"/>
      <c r="Y13" s="131"/>
      <c r="Z13" s="118" t="str">
        <f>IF($AP$14+$AP$15&gt;0,$AP$14,"")</f>
        <v/>
      </c>
      <c r="AA13" s="113" t="s">
        <v>4</v>
      </c>
      <c r="AB13" s="114" t="str">
        <f>IF($AP$14+$AP$15&gt;0,$AP$15,"")</f>
        <v/>
      </c>
      <c r="AC13" s="118" t="str">
        <f>IF($AV$17+$AV$18&gt;0,$AV$17,"")</f>
        <v/>
      </c>
      <c r="AD13" s="113" t="s">
        <v>4</v>
      </c>
      <c r="AE13" s="120" t="str">
        <f>IF($AV$17+$AV$18&gt;0,$AV$18,"")</f>
        <v/>
      </c>
      <c r="AF13" s="121">
        <f>SUM($K$13,$N$13,$Q$13,$T$13,$Z$13,$AC$13)</f>
        <v>0</v>
      </c>
      <c r="AG13" s="122" t="s">
        <v>4</v>
      </c>
      <c r="AH13" s="123">
        <f>SUM($M$13,$P$13,$S$13,$V$13,$AB$13,$AE$13)</f>
        <v>0</v>
      </c>
      <c r="AI13" s="124">
        <f>SUM(IF(K13="",0,K13-M13)+IF(N13="",0,N13-P13)+IF(Q13="",0,Q13-S13)+IF(T13="",0,T13-V13)+IF(Z13="",0,Z13-AB13)+IF(AC13="",0,AC13-AE13))</f>
        <v>0</v>
      </c>
      <c r="AJ13" s="125">
        <f t="shared" si="5"/>
        <v>0</v>
      </c>
      <c r="AK13" s="126" t="s">
        <v>4</v>
      </c>
      <c r="AL13" s="127">
        <f t="shared" si="6"/>
        <v>0</v>
      </c>
      <c r="AM13" s="128">
        <f t="shared" si="4"/>
        <v>5</v>
      </c>
      <c r="AN13" s="228"/>
      <c r="AO13" s="267"/>
      <c r="AP13" s="250"/>
      <c r="AQ13" s="250"/>
      <c r="AR13" s="250"/>
      <c r="AS13" s="250"/>
      <c r="AT13" s="250"/>
      <c r="AU13" s="250"/>
      <c r="AV13" s="250"/>
      <c r="AW13" s="243"/>
    </row>
    <row r="14" spans="1:49" s="85" customFormat="1" ht="34.950000000000003" customHeight="1" x14ac:dyDescent="0.25">
      <c r="A14" s="205"/>
      <c r="B14" s="88">
        <f t="shared" si="0"/>
        <v>1.0114000000000001</v>
      </c>
      <c r="C14" s="89">
        <f t="shared" si="1"/>
        <v>6</v>
      </c>
      <c r="D14" s="90" t="str">
        <f>$K$28</f>
        <v>ff</v>
      </c>
      <c r="E14" s="91">
        <f>$AI$14</f>
        <v>0</v>
      </c>
      <c r="F14" s="92">
        <f>SUM($AJ$14-$AL$14)</f>
        <v>0</v>
      </c>
      <c r="G14" s="93">
        <f>SMALL($B$9:$B$15,6)</f>
        <v>1.0114000000000001</v>
      </c>
      <c r="H14" s="89">
        <f t="shared" si="2"/>
        <v>6</v>
      </c>
      <c r="I14" s="94" t="str">
        <f t="shared" ca="1" si="3"/>
        <v>ff</v>
      </c>
      <c r="J14" s="95" t="str">
        <f>$K$28</f>
        <v>ff</v>
      </c>
      <c r="K14" s="112" t="str">
        <f>IF($AS$26+$AS$27&gt;0,$AS$27,"")</f>
        <v/>
      </c>
      <c r="L14" s="113" t="s">
        <v>4</v>
      </c>
      <c r="M14" s="114" t="str">
        <f>IF($AS$26+$AS$27&gt;0,$AS$26,"")</f>
        <v/>
      </c>
      <c r="N14" s="118" t="str">
        <f>IF($AS$20+$AS$21&gt;0,$AS$21,"")</f>
        <v/>
      </c>
      <c r="O14" s="113" t="s">
        <v>4</v>
      </c>
      <c r="P14" s="114" t="str">
        <f>IF($AS$20+$AS$21&gt;0,$AS$20,"")</f>
        <v/>
      </c>
      <c r="Q14" s="118" t="str">
        <f>IF($AV$14+$AV$15&gt;0,$AV$15,"")</f>
        <v/>
      </c>
      <c r="R14" s="113" t="s">
        <v>4</v>
      </c>
      <c r="S14" s="114" t="str">
        <f>IF($AV$14+$AV$15&gt;0,$AV$14,"")</f>
        <v/>
      </c>
      <c r="T14" s="118" t="str">
        <f>IF($AS$11+$AS$12&gt;0,$AS$12,"")</f>
        <v/>
      </c>
      <c r="U14" s="113" t="s">
        <v>4</v>
      </c>
      <c r="V14" s="114" t="str">
        <f>IF($AS$11+$AS$12&gt;0,$AS$11,"")</f>
        <v/>
      </c>
      <c r="W14" s="118" t="str">
        <f>IF($AP$14+$AP$15&gt;0,$AP$15,"")</f>
        <v/>
      </c>
      <c r="X14" s="119" t="s">
        <v>4</v>
      </c>
      <c r="Y14" s="114" t="str">
        <f>IF($AP$14+$AP$15&gt;0,$AP$14,"")</f>
        <v/>
      </c>
      <c r="Z14" s="115"/>
      <c r="AA14" s="116"/>
      <c r="AB14" s="117"/>
      <c r="AC14" s="118" t="str">
        <f>IF($AV$23+$AV$24&gt;0,$AV$23,"")</f>
        <v/>
      </c>
      <c r="AD14" s="113" t="s">
        <v>4</v>
      </c>
      <c r="AE14" s="120" t="str">
        <f>IF($AV$23+$AV$24&gt;0,$AV$24,"")</f>
        <v/>
      </c>
      <c r="AF14" s="121">
        <f>SUM($K$14,$N$14,$Q$14,$T$14,$W$14,$AC$14)</f>
        <v>0</v>
      </c>
      <c r="AG14" s="122" t="s">
        <v>4</v>
      </c>
      <c r="AH14" s="123">
        <f>SUM($M$14,$P$14,$S$14,$V$14,$Y$14,$AE$14)</f>
        <v>0</v>
      </c>
      <c r="AI14" s="124">
        <f>SUM(IF(K14="",0,K14-M14)+IF(N14="",0,N14-P14)+IF(Q14="",0,Q14-S14)+IF(T14="",0,T14-V14)+IF(W14="",0,W14-Y14)+IF(AC14="",0,AC14-AE14))</f>
        <v>0</v>
      </c>
      <c r="AJ14" s="125">
        <f t="shared" si="5"/>
        <v>0</v>
      </c>
      <c r="AK14" s="126" t="s">
        <v>4</v>
      </c>
      <c r="AL14" s="127">
        <f t="shared" si="6"/>
        <v>0</v>
      </c>
      <c r="AM14" s="128">
        <f t="shared" si="4"/>
        <v>6</v>
      </c>
      <c r="AN14" s="228"/>
      <c r="AO14" s="400" t="str">
        <f>$K$26</f>
        <v>ee</v>
      </c>
      <c r="AP14" s="394"/>
      <c r="AQ14" s="248"/>
      <c r="AR14" s="398" t="str">
        <f>$K$22</f>
        <v>cc</v>
      </c>
      <c r="AS14" s="394"/>
      <c r="AT14" s="253"/>
      <c r="AU14" s="398" t="str">
        <f>$K$22</f>
        <v>cc</v>
      </c>
      <c r="AV14" s="394"/>
      <c r="AW14" s="243"/>
    </row>
    <row r="15" spans="1:49" s="85" customFormat="1" ht="34.950000000000003" customHeight="1" thickBot="1" x14ac:dyDescent="0.3">
      <c r="A15" s="205"/>
      <c r="B15" s="132">
        <f t="shared" si="0"/>
        <v>1.0115000000000001</v>
      </c>
      <c r="C15" s="92">
        <f t="shared" si="1"/>
        <v>7</v>
      </c>
      <c r="D15" s="133" t="str">
        <f>$K$30</f>
        <v>gg</v>
      </c>
      <c r="E15" s="91">
        <f>$AI$15</f>
        <v>0</v>
      </c>
      <c r="F15" s="92">
        <f>SUM($AJ$15-$AL$15)</f>
        <v>0</v>
      </c>
      <c r="G15" s="134">
        <f>SMALL($B$9:$B$15,7)</f>
        <v>1.0115000000000001</v>
      </c>
      <c r="H15" s="135">
        <f t="shared" si="2"/>
        <v>7</v>
      </c>
      <c r="I15" s="136" t="str">
        <f t="shared" ca="1" si="3"/>
        <v>gg</v>
      </c>
      <c r="J15" s="95" t="str">
        <f>$K$30</f>
        <v>gg</v>
      </c>
      <c r="K15" s="137" t="str">
        <f>IF($AP$17+$AP$18&gt;0,$AP$18,"")</f>
        <v/>
      </c>
      <c r="L15" s="138" t="s">
        <v>4</v>
      </c>
      <c r="M15" s="139" t="str">
        <f>IF($AP$17+$AP$18&gt;0,$AP$17,"")</f>
        <v/>
      </c>
      <c r="N15" s="140" t="str">
        <f>IF($AP$26+$AP$27&gt;0,$AP$27,"")</f>
        <v/>
      </c>
      <c r="O15" s="138" t="s">
        <v>4</v>
      </c>
      <c r="P15" s="139" t="str">
        <f>IF($AP$26+$AP$27&gt;0,$AP$26,"")</f>
        <v/>
      </c>
      <c r="Q15" s="140" t="str">
        <f>IF($AS$14+$AS$15&gt;0,$AS$15,"")</f>
        <v/>
      </c>
      <c r="R15" s="138" t="s">
        <v>4</v>
      </c>
      <c r="S15" s="139" t="str">
        <f>IF($AS$14+$AS$15&gt;0,$AS$14,"")</f>
        <v/>
      </c>
      <c r="T15" s="140" t="str">
        <f>IF($AS$23+$AS$24&gt;0,$AS$24,"")</f>
        <v/>
      </c>
      <c r="U15" s="141" t="s">
        <v>4</v>
      </c>
      <c r="V15" s="139" t="str">
        <f>IF($AS$23+$AS$24&gt;0,$AS$23,"")</f>
        <v/>
      </c>
      <c r="W15" s="140" t="str">
        <f>IF($AV$17+$AV$18&gt;0,$AV$18,"")</f>
        <v/>
      </c>
      <c r="X15" s="141" t="s">
        <v>4</v>
      </c>
      <c r="Y15" s="139" t="str">
        <f>IF($AV$17+$AV$18&gt;0,$AV$17,"")</f>
        <v/>
      </c>
      <c r="Z15" s="140" t="str">
        <f>IF($AV$23+$AV$24&gt;0,$AV$24,"")</f>
        <v/>
      </c>
      <c r="AA15" s="141" t="s">
        <v>4</v>
      </c>
      <c r="AB15" s="139" t="str">
        <f>IF($AV$23+$AV$24&gt;0,$AV$23,"")</f>
        <v/>
      </c>
      <c r="AC15" s="142"/>
      <c r="AD15" s="143"/>
      <c r="AE15" s="144"/>
      <c r="AF15" s="145">
        <f>SUM($K$15,$N$15,$Q$15,$T$15,$W$15,$Z$15)</f>
        <v>0</v>
      </c>
      <c r="AG15" s="146" t="s">
        <v>4</v>
      </c>
      <c r="AH15" s="147">
        <f>SUM($M$15,$P$15,$S$15,$V$15,$Y$15,$AB$15)</f>
        <v>0</v>
      </c>
      <c r="AI15" s="148">
        <f>SUM(IF(K15="",0,K15-M15)+IF(N15="",0,N15-P15)+IF(Q15="",0,Q15-S15)+IF(T15="",0,T15-V15)+IF(W15="",0,W15-Y15)+IF(Z15="",0,Z15-AB15))</f>
        <v>0</v>
      </c>
      <c r="AJ15" s="149">
        <f t="shared" si="5"/>
        <v>0</v>
      </c>
      <c r="AK15" s="150" t="s">
        <v>4</v>
      </c>
      <c r="AL15" s="151">
        <f t="shared" si="6"/>
        <v>0</v>
      </c>
      <c r="AM15" s="152">
        <f t="shared" si="4"/>
        <v>7</v>
      </c>
      <c r="AN15" s="196"/>
      <c r="AO15" s="399" t="str">
        <f>$K$28</f>
        <v>ff</v>
      </c>
      <c r="AP15" s="395"/>
      <c r="AQ15" s="248"/>
      <c r="AR15" s="399" t="str">
        <f>$K$30</f>
        <v>gg</v>
      </c>
      <c r="AS15" s="395"/>
      <c r="AT15" s="253"/>
      <c r="AU15" s="399" t="str">
        <f>$K$28</f>
        <v>ff</v>
      </c>
      <c r="AV15" s="395"/>
      <c r="AW15" s="243"/>
    </row>
    <row r="16" spans="1:49" s="85" customFormat="1" ht="34.950000000000003" customHeight="1" x14ac:dyDescent="0.25">
      <c r="A16" s="205"/>
      <c r="B16" s="84"/>
      <c r="C16" s="84"/>
      <c r="D16" s="84"/>
      <c r="E16" s="84"/>
      <c r="F16" s="84"/>
      <c r="G16" s="84"/>
      <c r="H16" s="84"/>
      <c r="I16" s="84"/>
      <c r="J16" s="207"/>
      <c r="K16" s="225"/>
      <c r="L16" s="225"/>
      <c r="M16" s="226"/>
      <c r="N16" s="226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27"/>
      <c r="AD16" s="227"/>
      <c r="AE16" s="217"/>
      <c r="AF16" s="217"/>
      <c r="AG16" s="217"/>
      <c r="AH16" s="217"/>
      <c r="AI16" s="217"/>
      <c r="AJ16" s="227"/>
      <c r="AK16" s="227"/>
      <c r="AL16" s="227"/>
      <c r="AM16" s="227"/>
      <c r="AN16" s="401"/>
      <c r="AO16" s="396"/>
      <c r="AP16" s="402"/>
      <c r="AQ16" s="248"/>
      <c r="AR16" s="248"/>
      <c r="AS16" s="355"/>
      <c r="AT16" s="248"/>
      <c r="AU16" s="248"/>
      <c r="AV16" s="355"/>
      <c r="AW16" s="243"/>
    </row>
    <row r="17" spans="1:49" s="85" customFormat="1" ht="34.950000000000003" customHeight="1" thickBot="1" x14ac:dyDescent="0.45">
      <c r="A17" s="205"/>
      <c r="B17" s="84"/>
      <c r="C17" s="84"/>
      <c r="D17" s="84"/>
      <c r="E17" s="84"/>
      <c r="F17" s="84"/>
      <c r="G17" s="84"/>
      <c r="H17" s="84"/>
      <c r="I17" s="84"/>
      <c r="J17" s="208"/>
      <c r="K17" s="208"/>
      <c r="L17" s="208"/>
      <c r="M17" s="208"/>
      <c r="N17" s="208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493" t="s">
        <v>5</v>
      </c>
      <c r="AD17" s="493"/>
      <c r="AE17" s="493"/>
      <c r="AF17" s="493"/>
      <c r="AG17" s="493"/>
      <c r="AH17" s="493"/>
      <c r="AI17" s="493"/>
      <c r="AJ17" s="231"/>
      <c r="AK17" s="231"/>
      <c r="AL17" s="231"/>
      <c r="AM17" s="232"/>
      <c r="AN17" s="227"/>
      <c r="AO17" s="400" t="str">
        <f>$K$18</f>
        <v>aa</v>
      </c>
      <c r="AP17" s="394"/>
      <c r="AQ17" s="248"/>
      <c r="AR17" s="398" t="str">
        <f>$K$18</f>
        <v>aa</v>
      </c>
      <c r="AS17" s="394"/>
      <c r="AT17" s="248"/>
      <c r="AU17" s="398" t="str">
        <f>$K$26</f>
        <v>ee</v>
      </c>
      <c r="AV17" s="394"/>
      <c r="AW17" s="243"/>
    </row>
    <row r="18" spans="1:49" s="85" customFormat="1" ht="34.950000000000003" customHeight="1" thickTop="1" thickBot="1" x14ac:dyDescent="0.3">
      <c r="A18" s="205"/>
      <c r="B18" s="84"/>
      <c r="C18" s="84"/>
      <c r="D18" s="84"/>
      <c r="E18" s="84"/>
      <c r="F18" s="84"/>
      <c r="G18" s="84"/>
      <c r="H18" s="84"/>
      <c r="I18" s="84"/>
      <c r="J18" s="209" t="s">
        <v>6</v>
      </c>
      <c r="K18" s="494" t="s">
        <v>7</v>
      </c>
      <c r="L18" s="494"/>
      <c r="M18" s="494"/>
      <c r="N18" s="494"/>
      <c r="O18" s="494"/>
      <c r="P18" s="494"/>
      <c r="Q18" s="494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495" t="str">
        <f ca="1">$I$9</f>
        <v>aa</v>
      </c>
      <c r="AD18" s="495"/>
      <c r="AE18" s="495"/>
      <c r="AF18" s="495"/>
      <c r="AG18" s="495"/>
      <c r="AH18" s="495"/>
      <c r="AI18" s="495"/>
      <c r="AJ18" s="233"/>
      <c r="AK18" s="233"/>
      <c r="AL18" s="233"/>
      <c r="AM18" s="233"/>
      <c r="AN18" s="228"/>
      <c r="AO18" s="399" t="str">
        <f>$K$30</f>
        <v>gg</v>
      </c>
      <c r="AP18" s="395"/>
      <c r="AQ18" s="248"/>
      <c r="AR18" s="399" t="str">
        <f>$K$26</f>
        <v>ee</v>
      </c>
      <c r="AS18" s="395"/>
      <c r="AT18" s="253"/>
      <c r="AU18" s="399" t="str">
        <f>$K$30</f>
        <v>gg</v>
      </c>
      <c r="AV18" s="395"/>
      <c r="AW18" s="243"/>
    </row>
    <row r="19" spans="1:49" s="85" customFormat="1" ht="34.950000000000003" customHeight="1" thickTop="1" thickBot="1" x14ac:dyDescent="0.45">
      <c r="A19" s="205"/>
      <c r="B19" s="84"/>
      <c r="C19" s="84"/>
      <c r="D19" s="84"/>
      <c r="E19" s="84"/>
      <c r="F19" s="84"/>
      <c r="G19" s="84"/>
      <c r="H19" s="84"/>
      <c r="I19" s="84"/>
      <c r="J19" s="209"/>
      <c r="K19" s="369"/>
      <c r="L19" s="369"/>
      <c r="M19" s="369"/>
      <c r="N19" s="369"/>
      <c r="O19" s="352"/>
      <c r="P19" s="352"/>
      <c r="Q19" s="352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493" t="s">
        <v>8</v>
      </c>
      <c r="AD19" s="493"/>
      <c r="AE19" s="493"/>
      <c r="AF19" s="493"/>
      <c r="AG19" s="493"/>
      <c r="AH19" s="493"/>
      <c r="AI19" s="493"/>
      <c r="AJ19" s="231"/>
      <c r="AK19" s="231"/>
      <c r="AL19" s="231"/>
      <c r="AM19" s="232"/>
      <c r="AN19" s="227"/>
      <c r="AO19" s="267"/>
      <c r="AP19" s="250"/>
      <c r="AQ19" s="250"/>
      <c r="AR19" s="250"/>
      <c r="AS19" s="250"/>
      <c r="AT19" s="248"/>
      <c r="AU19" s="250"/>
      <c r="AV19" s="250"/>
      <c r="AW19" s="243"/>
    </row>
    <row r="20" spans="1:49" s="85" customFormat="1" ht="34.950000000000003" customHeight="1" thickTop="1" thickBot="1" x14ac:dyDescent="0.3">
      <c r="A20" s="205"/>
      <c r="B20" s="84"/>
      <c r="C20" s="84"/>
      <c r="D20" s="84"/>
      <c r="E20" s="84"/>
      <c r="F20" s="84"/>
      <c r="G20" s="84"/>
      <c r="H20" s="84"/>
      <c r="I20" s="84"/>
      <c r="J20" s="209" t="s">
        <v>9</v>
      </c>
      <c r="K20" s="494" t="s">
        <v>10</v>
      </c>
      <c r="L20" s="494"/>
      <c r="M20" s="494"/>
      <c r="N20" s="494"/>
      <c r="O20" s="494"/>
      <c r="P20" s="494"/>
      <c r="Q20" s="494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495" t="str">
        <f ca="1">$I$10</f>
        <v>bb</v>
      </c>
      <c r="AD20" s="495"/>
      <c r="AE20" s="495"/>
      <c r="AF20" s="495"/>
      <c r="AG20" s="495"/>
      <c r="AH20" s="495"/>
      <c r="AI20" s="495"/>
      <c r="AJ20" s="233"/>
      <c r="AK20" s="233"/>
      <c r="AL20" s="233"/>
      <c r="AM20" s="233"/>
      <c r="AN20" s="228"/>
      <c r="AO20" s="400" t="str">
        <f>$K$20</f>
        <v>bb</v>
      </c>
      <c r="AP20" s="394"/>
      <c r="AQ20" s="248"/>
      <c r="AR20" s="398" t="str">
        <f>$K$20</f>
        <v>bb</v>
      </c>
      <c r="AS20" s="394"/>
      <c r="AT20" s="250"/>
      <c r="AU20" s="398" t="str">
        <f>$K$20</f>
        <v>bb</v>
      </c>
      <c r="AV20" s="394"/>
      <c r="AW20" s="243"/>
    </row>
    <row r="21" spans="1:49" s="85" customFormat="1" ht="34.950000000000003" customHeight="1" thickTop="1" thickBot="1" x14ac:dyDescent="0.45">
      <c r="A21" s="205"/>
      <c r="B21" s="84"/>
      <c r="C21" s="84"/>
      <c r="D21" s="84"/>
      <c r="E21" s="84"/>
      <c r="F21" s="84"/>
      <c r="G21" s="84"/>
      <c r="H21" s="84"/>
      <c r="I21" s="84"/>
      <c r="J21" s="209"/>
      <c r="K21" s="226"/>
      <c r="L21" s="226"/>
      <c r="M21" s="226"/>
      <c r="N21" s="226"/>
      <c r="O21" s="352"/>
      <c r="P21" s="352"/>
      <c r="Q21" s="352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493" t="s">
        <v>11</v>
      </c>
      <c r="AD21" s="493"/>
      <c r="AE21" s="493"/>
      <c r="AF21" s="493"/>
      <c r="AG21" s="493"/>
      <c r="AH21" s="493"/>
      <c r="AI21" s="493"/>
      <c r="AJ21" s="231"/>
      <c r="AK21" s="231"/>
      <c r="AL21" s="231"/>
      <c r="AM21" s="232"/>
      <c r="AN21" s="227"/>
      <c r="AO21" s="399" t="str">
        <f>$K$22</f>
        <v>cc</v>
      </c>
      <c r="AP21" s="395"/>
      <c r="AQ21" s="248"/>
      <c r="AR21" s="399" t="str">
        <f>$K$28</f>
        <v>ff</v>
      </c>
      <c r="AS21" s="395"/>
      <c r="AT21" s="253"/>
      <c r="AU21" s="399" t="str">
        <f>$K$24</f>
        <v>dd</v>
      </c>
      <c r="AV21" s="395"/>
      <c r="AW21" s="243"/>
    </row>
    <row r="22" spans="1:49" s="85" customFormat="1" ht="34.950000000000003" customHeight="1" thickTop="1" thickBot="1" x14ac:dyDescent="0.3">
      <c r="A22" s="205"/>
      <c r="B22" s="84"/>
      <c r="C22" s="84"/>
      <c r="D22" s="84"/>
      <c r="E22" s="84"/>
      <c r="F22" s="84"/>
      <c r="G22" s="84"/>
      <c r="H22" s="84"/>
      <c r="I22" s="84"/>
      <c r="J22" s="209" t="s">
        <v>12</v>
      </c>
      <c r="K22" s="494" t="s">
        <v>13</v>
      </c>
      <c r="L22" s="494"/>
      <c r="M22" s="494"/>
      <c r="N22" s="494"/>
      <c r="O22" s="494"/>
      <c r="P22" s="494"/>
      <c r="Q22" s="494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495" t="str">
        <f ca="1">$I$11</f>
        <v>cc</v>
      </c>
      <c r="AD22" s="495"/>
      <c r="AE22" s="495"/>
      <c r="AF22" s="495"/>
      <c r="AG22" s="495"/>
      <c r="AH22" s="495"/>
      <c r="AI22" s="495"/>
      <c r="AJ22" s="233"/>
      <c r="AK22" s="233"/>
      <c r="AL22" s="233"/>
      <c r="AM22" s="233"/>
      <c r="AN22" s="228"/>
      <c r="AO22" s="251"/>
      <c r="AP22" s="371"/>
      <c r="AQ22" s="251"/>
      <c r="AR22" s="251"/>
      <c r="AS22" s="371"/>
      <c r="AT22" s="248"/>
      <c r="AU22" s="251"/>
      <c r="AV22" s="397"/>
      <c r="AW22" s="243"/>
    </row>
    <row r="23" spans="1:49" s="85" customFormat="1" ht="34.950000000000003" customHeight="1" thickTop="1" thickBot="1" x14ac:dyDescent="0.45">
      <c r="A23" s="205"/>
      <c r="B23" s="84"/>
      <c r="C23" s="84"/>
      <c r="D23" s="84"/>
      <c r="E23" s="84"/>
      <c r="F23" s="84"/>
      <c r="G23" s="84"/>
      <c r="H23" s="84"/>
      <c r="I23" s="84"/>
      <c r="J23" s="209"/>
      <c r="K23" s="369"/>
      <c r="L23" s="369"/>
      <c r="M23" s="369"/>
      <c r="N23" s="369"/>
      <c r="O23" s="352"/>
      <c r="P23" s="352"/>
      <c r="Q23" s="370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493" t="s">
        <v>15</v>
      </c>
      <c r="AD23" s="493"/>
      <c r="AE23" s="493"/>
      <c r="AF23" s="493"/>
      <c r="AG23" s="493"/>
      <c r="AH23" s="493"/>
      <c r="AI23" s="493"/>
      <c r="AJ23" s="231"/>
      <c r="AK23" s="231"/>
      <c r="AL23" s="231"/>
      <c r="AM23" s="232"/>
      <c r="AN23" s="217"/>
      <c r="AO23" s="400" t="str">
        <f>$K$24</f>
        <v>dd</v>
      </c>
      <c r="AP23" s="394"/>
      <c r="AQ23" s="248"/>
      <c r="AR23" s="398" t="str">
        <f>$K$24</f>
        <v>dd</v>
      </c>
      <c r="AS23" s="394"/>
      <c r="AT23" s="251"/>
      <c r="AU23" s="398" t="str">
        <f>$K$28</f>
        <v>ff</v>
      </c>
      <c r="AV23" s="394"/>
      <c r="AW23" s="243"/>
    </row>
    <row r="24" spans="1:49" s="85" customFormat="1" ht="34.950000000000003" customHeight="1" thickTop="1" thickBot="1" x14ac:dyDescent="0.3">
      <c r="A24" s="205"/>
      <c r="B24" s="84"/>
      <c r="C24" s="84"/>
      <c r="D24" s="84"/>
      <c r="E24" s="84"/>
      <c r="F24" s="84"/>
      <c r="G24" s="84"/>
      <c r="H24" s="84"/>
      <c r="I24" s="84"/>
      <c r="J24" s="209" t="s">
        <v>16</v>
      </c>
      <c r="K24" s="494" t="s">
        <v>17</v>
      </c>
      <c r="L24" s="494"/>
      <c r="M24" s="494"/>
      <c r="N24" s="494"/>
      <c r="O24" s="494"/>
      <c r="P24" s="494"/>
      <c r="Q24" s="494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495" t="str">
        <f ca="1">$I$12</f>
        <v>dd</v>
      </c>
      <c r="AD24" s="495"/>
      <c r="AE24" s="495"/>
      <c r="AF24" s="495"/>
      <c r="AG24" s="495"/>
      <c r="AH24" s="495"/>
      <c r="AI24" s="495"/>
      <c r="AJ24" s="233"/>
      <c r="AK24" s="233"/>
      <c r="AL24" s="233"/>
      <c r="AM24" s="233"/>
      <c r="AN24" s="228"/>
      <c r="AO24" s="399" t="str">
        <f>$K$26</f>
        <v>ee</v>
      </c>
      <c r="AP24" s="395"/>
      <c r="AQ24" s="248"/>
      <c r="AR24" s="399" t="str">
        <f>$K$30</f>
        <v>gg</v>
      </c>
      <c r="AS24" s="395"/>
      <c r="AT24" s="253"/>
      <c r="AU24" s="399" t="str">
        <f>$K$30</f>
        <v>gg</v>
      </c>
      <c r="AV24" s="395"/>
      <c r="AW24" s="243"/>
    </row>
    <row r="25" spans="1:49" s="85" customFormat="1" ht="34.950000000000003" customHeight="1" thickTop="1" thickBot="1" x14ac:dyDescent="0.45">
      <c r="A25" s="205"/>
      <c r="B25" s="84"/>
      <c r="C25" s="84"/>
      <c r="D25" s="84"/>
      <c r="E25" s="84"/>
      <c r="F25" s="84"/>
      <c r="G25" s="84"/>
      <c r="H25" s="84"/>
      <c r="I25" s="84"/>
      <c r="J25" s="208"/>
      <c r="K25" s="369"/>
      <c r="L25" s="369"/>
      <c r="M25" s="369"/>
      <c r="N25" s="369"/>
      <c r="O25" s="352"/>
      <c r="P25" s="352"/>
      <c r="Q25" s="352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493" t="s">
        <v>18</v>
      </c>
      <c r="AD25" s="493"/>
      <c r="AE25" s="493"/>
      <c r="AF25" s="493"/>
      <c r="AG25" s="493"/>
      <c r="AH25" s="493"/>
      <c r="AI25" s="493"/>
      <c r="AJ25" s="217"/>
      <c r="AK25" s="217"/>
      <c r="AL25" s="217"/>
      <c r="AM25" s="217"/>
      <c r="AN25" s="217"/>
      <c r="AO25" s="248"/>
      <c r="AP25" s="355"/>
      <c r="AQ25" s="248"/>
      <c r="AR25" s="248"/>
      <c r="AS25" s="355"/>
      <c r="AT25" s="248"/>
      <c r="AU25" s="248"/>
      <c r="AV25" s="355"/>
      <c r="AW25" s="243"/>
    </row>
    <row r="26" spans="1:49" s="85" customFormat="1" ht="34.950000000000003" customHeight="1" thickTop="1" thickBot="1" x14ac:dyDescent="0.3">
      <c r="A26" s="205"/>
      <c r="B26" s="84"/>
      <c r="C26" s="84"/>
      <c r="D26" s="84"/>
      <c r="E26" s="84"/>
      <c r="F26" s="84"/>
      <c r="G26" s="84"/>
      <c r="H26" s="84"/>
      <c r="I26" s="84"/>
      <c r="J26" s="209" t="s">
        <v>19</v>
      </c>
      <c r="K26" s="494" t="s">
        <v>20</v>
      </c>
      <c r="L26" s="494"/>
      <c r="M26" s="494"/>
      <c r="N26" s="494"/>
      <c r="O26" s="494"/>
      <c r="P26" s="494"/>
      <c r="Q26" s="494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495" t="str">
        <f ca="1">$I$13</f>
        <v>ee</v>
      </c>
      <c r="AD26" s="495"/>
      <c r="AE26" s="495"/>
      <c r="AF26" s="495"/>
      <c r="AG26" s="495"/>
      <c r="AH26" s="495"/>
      <c r="AI26" s="495"/>
      <c r="AJ26" s="217"/>
      <c r="AK26" s="217"/>
      <c r="AL26" s="217"/>
      <c r="AM26" s="217"/>
      <c r="AN26" s="217"/>
      <c r="AO26" s="400" t="str">
        <f>$K$20</f>
        <v>bb</v>
      </c>
      <c r="AP26" s="394"/>
      <c r="AQ26" s="248"/>
      <c r="AR26" s="398" t="str">
        <f>$K$18</f>
        <v>aa</v>
      </c>
      <c r="AS26" s="394"/>
      <c r="AT26" s="248"/>
      <c r="AU26" s="398" t="str">
        <f>$K$22</f>
        <v>cc</v>
      </c>
      <c r="AV26" s="394"/>
      <c r="AW26" s="243"/>
    </row>
    <row r="27" spans="1:49" s="85" customFormat="1" ht="34.950000000000003" customHeight="1" thickTop="1" thickBot="1" x14ac:dyDescent="0.45">
      <c r="A27" s="205"/>
      <c r="B27" s="84"/>
      <c r="C27" s="84"/>
      <c r="D27" s="84"/>
      <c r="E27" s="84"/>
      <c r="F27" s="84"/>
      <c r="G27" s="84"/>
      <c r="H27" s="84"/>
      <c r="I27" s="84"/>
      <c r="J27" s="208"/>
      <c r="K27" s="369"/>
      <c r="L27" s="369"/>
      <c r="M27" s="369"/>
      <c r="N27" s="369"/>
      <c r="O27" s="352"/>
      <c r="P27" s="352"/>
      <c r="Q27" s="352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493" t="s">
        <v>21</v>
      </c>
      <c r="AD27" s="493"/>
      <c r="AE27" s="493"/>
      <c r="AF27" s="493"/>
      <c r="AG27" s="493"/>
      <c r="AH27" s="493"/>
      <c r="AI27" s="493"/>
      <c r="AJ27" s="217"/>
      <c r="AK27" s="217"/>
      <c r="AL27" s="217"/>
      <c r="AM27" s="217"/>
      <c r="AN27" s="217"/>
      <c r="AO27" s="399" t="str">
        <f>$K$30</f>
        <v>gg</v>
      </c>
      <c r="AP27" s="395"/>
      <c r="AQ27" s="248"/>
      <c r="AR27" s="399" t="str">
        <f>$K$28</f>
        <v>ff</v>
      </c>
      <c r="AS27" s="395"/>
      <c r="AT27" s="253"/>
      <c r="AU27" s="399" t="str">
        <f>$K$26</f>
        <v>ee</v>
      </c>
      <c r="AV27" s="395"/>
      <c r="AW27" s="243"/>
    </row>
    <row r="28" spans="1:49" s="85" customFormat="1" ht="34.950000000000003" customHeight="1" thickTop="1" thickBot="1" x14ac:dyDescent="0.3">
      <c r="A28" s="205"/>
      <c r="B28" s="84"/>
      <c r="C28" s="84"/>
      <c r="D28" s="84"/>
      <c r="E28" s="84"/>
      <c r="F28" s="84"/>
      <c r="G28" s="84"/>
      <c r="H28" s="84"/>
      <c r="I28" s="84"/>
      <c r="J28" s="209" t="s">
        <v>22</v>
      </c>
      <c r="K28" s="494" t="s">
        <v>23</v>
      </c>
      <c r="L28" s="494"/>
      <c r="M28" s="494"/>
      <c r="N28" s="494"/>
      <c r="O28" s="494"/>
      <c r="P28" s="494"/>
      <c r="Q28" s="494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495" t="str">
        <f ca="1">$I$14</f>
        <v>ff</v>
      </c>
      <c r="AD28" s="495"/>
      <c r="AE28" s="495"/>
      <c r="AF28" s="495"/>
      <c r="AG28" s="495"/>
      <c r="AH28" s="495"/>
      <c r="AI28" s="495"/>
      <c r="AJ28" s="217"/>
      <c r="AK28" s="217"/>
      <c r="AL28" s="217"/>
      <c r="AM28" s="217"/>
      <c r="AN28" s="217"/>
      <c r="AO28" s="248"/>
      <c r="AP28" s="396"/>
      <c r="AQ28" s="248"/>
      <c r="AR28" s="248"/>
      <c r="AS28" s="248"/>
      <c r="AT28" s="248"/>
      <c r="AU28" s="248"/>
      <c r="AV28" s="248"/>
      <c r="AW28" s="243"/>
    </row>
    <row r="29" spans="1:49" s="85" customFormat="1" ht="34.950000000000003" customHeight="1" thickTop="1" thickBot="1" x14ac:dyDescent="0.45">
      <c r="A29" s="205"/>
      <c r="B29" s="84"/>
      <c r="C29" s="84"/>
      <c r="D29" s="84"/>
      <c r="E29" s="84"/>
      <c r="F29" s="84"/>
      <c r="G29" s="84"/>
      <c r="H29" s="84"/>
      <c r="I29" s="84"/>
      <c r="J29" s="208"/>
      <c r="K29" s="369"/>
      <c r="L29" s="369"/>
      <c r="M29" s="369"/>
      <c r="N29" s="369"/>
      <c r="O29" s="352"/>
      <c r="P29" s="352"/>
      <c r="Q29" s="352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493" t="s">
        <v>24</v>
      </c>
      <c r="AD29" s="493"/>
      <c r="AE29" s="493"/>
      <c r="AF29" s="493"/>
      <c r="AG29" s="493"/>
      <c r="AH29" s="493"/>
      <c r="AI29" s="493"/>
      <c r="AJ29" s="210"/>
      <c r="AK29" s="217"/>
      <c r="AL29" s="217"/>
      <c r="AM29" s="217"/>
      <c r="AN29" s="217"/>
      <c r="AO29" s="241"/>
      <c r="AP29" s="241"/>
      <c r="AQ29" s="248"/>
      <c r="AR29" s="248"/>
      <c r="AS29" s="248"/>
      <c r="AT29" s="248"/>
      <c r="AU29" s="248"/>
      <c r="AV29" s="248"/>
      <c r="AW29" s="243"/>
    </row>
    <row r="30" spans="1:49" s="85" customFormat="1" ht="34.950000000000003" customHeight="1" thickTop="1" thickBot="1" x14ac:dyDescent="0.3">
      <c r="A30" s="205"/>
      <c r="B30" s="84"/>
      <c r="C30" s="84"/>
      <c r="D30" s="84"/>
      <c r="E30" s="84"/>
      <c r="F30" s="84"/>
      <c r="G30" s="84"/>
      <c r="H30" s="84"/>
      <c r="I30" s="84"/>
      <c r="J30" s="209" t="s">
        <v>25</v>
      </c>
      <c r="K30" s="494" t="s">
        <v>26</v>
      </c>
      <c r="L30" s="494"/>
      <c r="M30" s="494"/>
      <c r="N30" s="494"/>
      <c r="O30" s="494"/>
      <c r="P30" s="494"/>
      <c r="Q30" s="494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495" t="str">
        <f ca="1">$I$15</f>
        <v>gg</v>
      </c>
      <c r="AD30" s="495"/>
      <c r="AE30" s="495"/>
      <c r="AF30" s="495"/>
      <c r="AG30" s="495"/>
      <c r="AH30" s="495"/>
      <c r="AI30" s="495"/>
      <c r="AJ30" s="217"/>
      <c r="AK30" s="217"/>
      <c r="AL30" s="217"/>
      <c r="AM30" s="217"/>
      <c r="AN30" s="217"/>
      <c r="AO30" s="241"/>
      <c r="AP30" s="241"/>
      <c r="AQ30" s="248"/>
      <c r="AR30" s="248"/>
      <c r="AS30" s="248"/>
      <c r="AT30" s="248"/>
      <c r="AU30" s="248"/>
      <c r="AV30" s="248"/>
      <c r="AW30" s="243"/>
    </row>
    <row r="31" spans="1:49" ht="34.950000000000003" customHeight="1" thickTop="1" thickBot="1" x14ac:dyDescent="0.35">
      <c r="A31" s="206"/>
      <c r="B31" s="153"/>
      <c r="C31" s="153"/>
      <c r="D31" s="153"/>
      <c r="E31" s="153"/>
      <c r="F31" s="153"/>
      <c r="G31" s="153"/>
      <c r="H31" s="153"/>
      <c r="I31" s="153"/>
      <c r="J31" s="499"/>
      <c r="K31" s="499"/>
      <c r="L31" s="499"/>
      <c r="M31" s="499"/>
      <c r="N31" s="499"/>
      <c r="O31" s="221"/>
      <c r="P31" s="22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22"/>
      <c r="AF31" s="222"/>
      <c r="AG31" s="222"/>
      <c r="AH31" s="222"/>
      <c r="AI31" s="223"/>
      <c r="AJ31" s="224"/>
      <c r="AK31" s="224"/>
      <c r="AL31" s="224"/>
      <c r="AM31" s="224"/>
      <c r="AN31" s="211"/>
      <c r="AO31" s="252"/>
      <c r="AP31" s="252"/>
      <c r="AQ31" s="252"/>
      <c r="AR31" s="444"/>
      <c r="AS31" s="445"/>
      <c r="AT31" s="445"/>
      <c r="AU31" s="445"/>
      <c r="AV31" s="445"/>
      <c r="AW31" s="498"/>
    </row>
  </sheetData>
  <mergeCells count="36">
    <mergeCell ref="AR31:AW31"/>
    <mergeCell ref="AC29:AI29"/>
    <mergeCell ref="K30:Q30"/>
    <mergeCell ref="AC30:AI30"/>
    <mergeCell ref="J31:N31"/>
    <mergeCell ref="K26:Q26"/>
    <mergeCell ref="AC26:AI26"/>
    <mergeCell ref="AC27:AI27"/>
    <mergeCell ref="K28:Q28"/>
    <mergeCell ref="AC28:AI28"/>
    <mergeCell ref="AC23:AI23"/>
    <mergeCell ref="K24:Q24"/>
    <mergeCell ref="AC24:AI24"/>
    <mergeCell ref="AC25:AI25"/>
    <mergeCell ref="K20:Q20"/>
    <mergeCell ref="AC20:AI20"/>
    <mergeCell ref="AC21:AI21"/>
    <mergeCell ref="K22:Q22"/>
    <mergeCell ref="AC22:AI22"/>
    <mergeCell ref="AC17:AI17"/>
    <mergeCell ref="K18:Q18"/>
    <mergeCell ref="AC18:AI18"/>
    <mergeCell ref="AC19:AI19"/>
    <mergeCell ref="AP6:AP7"/>
    <mergeCell ref="AS6:AS7"/>
    <mergeCell ref="AC6:AE8"/>
    <mergeCell ref="AV6:AV7"/>
    <mergeCell ref="AF8:AH8"/>
    <mergeCell ref="AJ8:AL8"/>
    <mergeCell ref="K2:AN2"/>
    <mergeCell ref="K6:M8"/>
    <mergeCell ref="N6:P8"/>
    <mergeCell ref="Q6:S8"/>
    <mergeCell ref="T6:V8"/>
    <mergeCell ref="W6:Y8"/>
    <mergeCell ref="Z6:AB8"/>
  </mergeCells>
  <phoneticPr fontId="2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4"/>
  <sheetViews>
    <sheetView showGridLines="0" zoomScale="50" workbookViewId="0">
      <selection activeCell="AB21" sqref="AB21"/>
    </sheetView>
  </sheetViews>
  <sheetFormatPr baseColWidth="10" defaultColWidth="11.44140625" defaultRowHeight="13.2" x14ac:dyDescent="0.25"/>
  <cols>
    <col min="1" max="1" width="5.6640625" style="83" customWidth="1"/>
    <col min="2" max="2" width="14.6640625" style="83" customWidth="1"/>
    <col min="3" max="3" width="6.6640625" style="83" customWidth="1"/>
    <col min="4" max="4" width="25.6640625" style="83" customWidth="1"/>
    <col min="5" max="6" width="6.6640625" style="83" customWidth="1"/>
    <col min="7" max="7" width="14.6640625" style="83" customWidth="1"/>
    <col min="8" max="8" width="6.6640625" style="83" customWidth="1"/>
    <col min="9" max="9" width="25.6640625" style="83" customWidth="1"/>
    <col min="10" max="10" width="22.6640625" style="83" customWidth="1"/>
    <col min="11" max="11" width="5.6640625" style="83" customWidth="1"/>
    <col min="12" max="12" width="1.6640625" style="83" customWidth="1"/>
    <col min="13" max="14" width="5.6640625" style="83" customWidth="1"/>
    <col min="15" max="15" width="1.6640625" style="83" customWidth="1"/>
    <col min="16" max="17" width="5.6640625" style="83" customWidth="1"/>
    <col min="18" max="18" width="1.6640625" style="83" customWidth="1"/>
    <col min="19" max="20" width="5.6640625" style="83" customWidth="1"/>
    <col min="21" max="21" width="1.6640625" style="83" customWidth="1"/>
    <col min="22" max="23" width="5.6640625" style="83" customWidth="1"/>
    <col min="24" max="24" width="1.6640625" style="83" customWidth="1"/>
    <col min="25" max="26" width="5.6640625" style="83" customWidth="1"/>
    <col min="27" max="27" width="1.6640625" style="83" customWidth="1"/>
    <col min="28" max="29" width="5.6640625" style="83" customWidth="1"/>
    <col min="30" max="30" width="1.6640625" style="83" customWidth="1"/>
    <col min="31" max="32" width="5.6640625" style="83" customWidth="1"/>
    <col min="33" max="33" width="1.6640625" style="83" customWidth="1"/>
    <col min="34" max="35" width="5.6640625" style="83" customWidth="1"/>
    <col min="36" max="36" width="1.6640625" style="83" customWidth="1"/>
    <col min="37" max="37" width="5.6640625" style="83" customWidth="1"/>
    <col min="38" max="38" width="7.6640625" style="83" customWidth="1"/>
    <col min="39" max="39" width="5.6640625" style="83" customWidth="1"/>
    <col min="40" max="40" width="1.6640625" style="83" customWidth="1"/>
    <col min="41" max="41" width="5.6640625" style="83" customWidth="1"/>
    <col min="42" max="42" width="7.6640625" style="83" customWidth="1"/>
    <col min="43" max="43" width="10.88671875" style="83" customWidth="1"/>
    <col min="44" max="44" width="27.6640625" style="83" customWidth="1"/>
    <col min="45" max="45" width="5.6640625" style="83" customWidth="1"/>
    <col min="46" max="46" width="8.6640625" style="83" customWidth="1"/>
    <col min="47" max="47" width="27.6640625" style="83" customWidth="1"/>
    <col min="48" max="48" width="5.6640625" style="83" customWidth="1"/>
    <col min="49" max="49" width="8.6640625" style="83" customWidth="1"/>
    <col min="50" max="50" width="27.6640625" style="83" customWidth="1"/>
    <col min="51" max="51" width="5.6640625" style="83" customWidth="1"/>
    <col min="52" max="52" width="8.6640625" style="161" customWidth="1"/>
    <col min="53" max="53" width="27.6640625" style="161" customWidth="1"/>
    <col min="54" max="54" width="5.6640625" style="161" customWidth="1"/>
    <col min="55" max="55" width="5.6640625" style="83" customWidth="1"/>
    <col min="56" max="16384" width="11.44140625" style="83"/>
  </cols>
  <sheetData>
    <row r="1" spans="1:55" ht="15" customHeight="1" x14ac:dyDescent="0.25">
      <c r="A1" s="270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40"/>
    </row>
    <row r="2" spans="1:55" ht="33" x14ac:dyDescent="0.25">
      <c r="A2" s="268"/>
      <c r="B2" s="208"/>
      <c r="C2" s="208"/>
      <c r="D2" s="208"/>
      <c r="E2" s="208"/>
      <c r="F2" s="208"/>
      <c r="G2" s="208"/>
      <c r="H2" s="208"/>
      <c r="I2" s="208"/>
      <c r="J2" s="208"/>
      <c r="K2" s="489" t="s">
        <v>35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237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9"/>
    </row>
    <row r="3" spans="1:55" ht="19.95" customHeight="1" x14ac:dyDescent="0.25">
      <c r="A3" s="26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7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34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9"/>
    </row>
    <row r="4" spans="1:55" ht="34.950000000000003" customHeight="1" x14ac:dyDescent="0.25">
      <c r="A4" s="268"/>
      <c r="B4" s="208"/>
      <c r="C4" s="208"/>
      <c r="D4" s="208"/>
      <c r="E4" s="208"/>
      <c r="F4" s="208"/>
      <c r="G4" s="208"/>
      <c r="H4" s="208"/>
      <c r="I4" s="208"/>
      <c r="J4" s="208"/>
      <c r="K4" s="196"/>
      <c r="L4" s="196"/>
      <c r="M4" s="196"/>
      <c r="N4" s="196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34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9"/>
    </row>
    <row r="5" spans="1:55" ht="34.950000000000003" customHeight="1" x14ac:dyDescent="0.25">
      <c r="A5" s="268"/>
      <c r="B5" s="208"/>
      <c r="C5" s="208"/>
      <c r="D5" s="208"/>
      <c r="E5" s="208"/>
      <c r="F5" s="208"/>
      <c r="G5" s="208"/>
      <c r="H5" s="208"/>
      <c r="I5" s="208"/>
      <c r="J5" s="207"/>
      <c r="K5" s="226"/>
      <c r="L5" s="226"/>
      <c r="M5" s="226"/>
      <c r="N5" s="226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34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9"/>
    </row>
    <row r="6" spans="1:55" s="85" customFormat="1" ht="34.950000000000003" customHeight="1" x14ac:dyDescent="0.25">
      <c r="A6" s="205"/>
      <c r="B6" s="217"/>
      <c r="C6" s="217"/>
      <c r="D6" s="217"/>
      <c r="E6" s="217"/>
      <c r="F6" s="217"/>
      <c r="G6" s="217"/>
      <c r="H6" s="217"/>
      <c r="I6" s="217"/>
      <c r="J6" s="207"/>
      <c r="K6" s="490" t="str">
        <f>$K$19</f>
        <v>aa</v>
      </c>
      <c r="L6" s="490"/>
      <c r="M6" s="490"/>
      <c r="N6" s="490" t="str">
        <f>$K$21</f>
        <v>bb</v>
      </c>
      <c r="O6" s="490"/>
      <c r="P6" s="490"/>
      <c r="Q6" s="490" t="str">
        <f>$K$23</f>
        <v>cc</v>
      </c>
      <c r="R6" s="490"/>
      <c r="S6" s="490"/>
      <c r="T6" s="490" t="str">
        <f>$K$25</f>
        <v>dd</v>
      </c>
      <c r="U6" s="490"/>
      <c r="V6" s="490"/>
      <c r="W6" s="490" t="str">
        <f>$K$27</f>
        <v>ee</v>
      </c>
      <c r="X6" s="490"/>
      <c r="Y6" s="490"/>
      <c r="Z6" s="491" t="str">
        <f>$K$29</f>
        <v>ff</v>
      </c>
      <c r="AA6" s="491"/>
      <c r="AB6" s="491"/>
      <c r="AC6" s="491" t="str">
        <f>$K$31</f>
        <v>gg</v>
      </c>
      <c r="AD6" s="491"/>
      <c r="AE6" s="491"/>
      <c r="AF6" s="497" t="str">
        <f>$K$33</f>
        <v>hh</v>
      </c>
      <c r="AG6" s="497"/>
      <c r="AH6" s="497"/>
      <c r="AI6" s="246"/>
      <c r="AJ6" s="246"/>
      <c r="AK6" s="246"/>
      <c r="AL6" s="217"/>
      <c r="AM6" s="208"/>
      <c r="AN6" s="208"/>
      <c r="AO6" s="208"/>
      <c r="AP6" s="208"/>
      <c r="AQ6" s="228"/>
      <c r="AR6" s="208"/>
      <c r="AS6" s="486" t="s">
        <v>89</v>
      </c>
      <c r="AT6" s="247"/>
      <c r="AU6" s="247"/>
      <c r="AV6" s="486" t="s">
        <v>89</v>
      </c>
      <c r="AW6" s="241"/>
      <c r="AX6" s="241"/>
      <c r="AY6" s="486" t="s">
        <v>89</v>
      </c>
      <c r="AZ6" s="242"/>
      <c r="BA6" s="242"/>
      <c r="BB6" s="486" t="s">
        <v>89</v>
      </c>
      <c r="BC6" s="243"/>
    </row>
    <row r="7" spans="1:55" s="85" customFormat="1" ht="34.950000000000003" customHeight="1" x14ac:dyDescent="0.25">
      <c r="A7" s="205"/>
      <c r="B7" s="217"/>
      <c r="C7" s="217"/>
      <c r="D7" s="217"/>
      <c r="E7" s="217"/>
      <c r="F7" s="217"/>
      <c r="G7" s="217"/>
      <c r="H7" s="217"/>
      <c r="I7" s="217"/>
      <c r="J7" s="208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1"/>
      <c r="AA7" s="491"/>
      <c r="AB7" s="491"/>
      <c r="AC7" s="491"/>
      <c r="AD7" s="491"/>
      <c r="AE7" s="491"/>
      <c r="AF7" s="497"/>
      <c r="AG7" s="497"/>
      <c r="AH7" s="497"/>
      <c r="AI7" s="246"/>
      <c r="AJ7" s="246"/>
      <c r="AK7" s="246"/>
      <c r="AL7" s="217"/>
      <c r="AM7" s="217"/>
      <c r="AN7" s="217"/>
      <c r="AO7" s="217"/>
      <c r="AP7" s="217"/>
      <c r="AQ7" s="228"/>
      <c r="AR7" s="208"/>
      <c r="AS7" s="486"/>
      <c r="AT7" s="244"/>
      <c r="AU7" s="244"/>
      <c r="AV7" s="486"/>
      <c r="AW7" s="244"/>
      <c r="AX7" s="244"/>
      <c r="AY7" s="486"/>
      <c r="AZ7" s="242"/>
      <c r="BA7" s="242"/>
      <c r="BB7" s="486"/>
      <c r="BC7" s="243"/>
    </row>
    <row r="8" spans="1:55" s="85" customFormat="1" ht="34.950000000000003" customHeight="1" thickBot="1" x14ac:dyDescent="0.3">
      <c r="A8" s="205"/>
      <c r="B8" s="269" t="s">
        <v>0</v>
      </c>
      <c r="C8" s="269"/>
      <c r="D8" s="269"/>
      <c r="E8" s="269"/>
      <c r="F8" s="269"/>
      <c r="G8" s="269"/>
      <c r="H8" s="269"/>
      <c r="I8" s="269"/>
      <c r="J8" s="208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2"/>
      <c r="AA8" s="492"/>
      <c r="AB8" s="492"/>
      <c r="AC8" s="492"/>
      <c r="AD8" s="492"/>
      <c r="AE8" s="492"/>
      <c r="AF8" s="497"/>
      <c r="AG8" s="497"/>
      <c r="AH8" s="497"/>
      <c r="AI8" s="487" t="s">
        <v>88</v>
      </c>
      <c r="AJ8" s="487"/>
      <c r="AK8" s="487"/>
      <c r="AL8" s="86" t="s">
        <v>14</v>
      </c>
      <c r="AM8" s="488" t="s">
        <v>2</v>
      </c>
      <c r="AN8" s="488"/>
      <c r="AO8" s="488"/>
      <c r="AP8" s="87" t="s">
        <v>3</v>
      </c>
      <c r="AQ8" s="208"/>
      <c r="AR8" s="398" t="str">
        <f>$K$19</f>
        <v>aa</v>
      </c>
      <c r="AS8" s="394"/>
      <c r="AT8" s="248"/>
      <c r="AU8" s="398" t="str">
        <f>$K$23</f>
        <v>cc</v>
      </c>
      <c r="AV8" s="394"/>
      <c r="AW8" s="253"/>
      <c r="AX8" s="398" t="str">
        <f>$K$23</f>
        <v>cc</v>
      </c>
      <c r="AY8" s="394"/>
      <c r="AZ8" s="255"/>
      <c r="BA8" s="398" t="str">
        <f>$K$23</f>
        <v>cc</v>
      </c>
      <c r="BB8" s="394"/>
      <c r="BC8" s="243"/>
    </row>
    <row r="9" spans="1:55" s="85" customFormat="1" ht="34.950000000000003" customHeight="1" thickTop="1" thickBot="1" x14ac:dyDescent="0.3">
      <c r="A9" s="205"/>
      <c r="B9" s="88">
        <f t="shared" ref="B9:B16" si="0">IF(J9="","-",RANK(F9,$F$9:$F$16,0)+RANK(E9,$E$9:$E$16,0)%+ROW()%%)</f>
        <v>1.0108999999999999</v>
      </c>
      <c r="C9" s="89">
        <f t="shared" ref="C9:C16" si="1">IF(B9="","",RANK(B9,$B$9:$B$16,1))</f>
        <v>1</v>
      </c>
      <c r="D9" s="90" t="str">
        <f>$K$19</f>
        <v>aa</v>
      </c>
      <c r="E9" s="91">
        <f>$AL$9</f>
        <v>0</v>
      </c>
      <c r="F9" s="92">
        <f>SUM($AM$9-$AO$9)</f>
        <v>0</v>
      </c>
      <c r="G9" s="93">
        <f>SMALL($B$9:$B$16,1)</f>
        <v>1.0108999999999999</v>
      </c>
      <c r="H9" s="89">
        <f t="shared" ref="H9:H16" si="2">IF(G9="","",RANK(G9,$G$9:$G$16,1))</f>
        <v>1</v>
      </c>
      <c r="I9" s="94" t="str">
        <f t="shared" ref="I9:I16" ca="1" si="3">INDEX($D$9:$D$16,MATCH(G9,$B$9:$B$16,0),1)</f>
        <v>aa</v>
      </c>
      <c r="J9" s="95" t="str">
        <f>$K$19</f>
        <v>aa</v>
      </c>
      <c r="K9" s="96"/>
      <c r="L9" s="97"/>
      <c r="M9" s="98"/>
      <c r="N9" s="99" t="str">
        <f>IF($AY$11+$AY$12&gt;0,$AY$11,"")</f>
        <v/>
      </c>
      <c r="O9" s="100" t="s">
        <v>4</v>
      </c>
      <c r="P9" s="101" t="str">
        <f>IF($AY$11+$AY$12&gt;0,$AY$12,"")</f>
        <v/>
      </c>
      <c r="Q9" s="99" t="str">
        <f>IF($BB$17+$BB$18&gt;0,$BB$17,"")</f>
        <v/>
      </c>
      <c r="R9" s="100" t="s">
        <v>4</v>
      </c>
      <c r="S9" s="101" t="str">
        <f>IF($BB$17+$BB$18&gt;0,$BB$18,"")</f>
        <v/>
      </c>
      <c r="T9" s="99" t="str">
        <f>IF($AV$20+$AV$21&gt;0,$AV$20,"")</f>
        <v/>
      </c>
      <c r="U9" s="102" t="s">
        <v>4</v>
      </c>
      <c r="V9" s="101" t="str">
        <f>IF($AV$20+$AV$21&gt;0,$AV$21,"")</f>
        <v/>
      </c>
      <c r="W9" s="99" t="str">
        <f>IF($AY$23+$AY$24&gt;0,$AY$23,"")</f>
        <v/>
      </c>
      <c r="X9" s="102" t="s">
        <v>4</v>
      </c>
      <c r="Y9" s="101" t="str">
        <f>IF($AY$23+$AY$24&gt;0,$AY$24,"")</f>
        <v/>
      </c>
      <c r="Z9" s="99" t="str">
        <f>IF($AS$23+$AS$24&gt;0,$AS$23,"")</f>
        <v/>
      </c>
      <c r="AA9" s="102" t="s">
        <v>4</v>
      </c>
      <c r="AB9" s="101" t="str">
        <f>IF($AS$23+$AS$24&gt;0,$AS$24,"")</f>
        <v/>
      </c>
      <c r="AC9" s="99" t="str">
        <f>IF($BB$11+$BB$12&gt;0,$BB$11,"")</f>
        <v/>
      </c>
      <c r="AD9" s="102" t="s">
        <v>4</v>
      </c>
      <c r="AE9" s="101" t="str">
        <f>IF($BB$11+$BB$12&gt;0,$BB$12,"")</f>
        <v/>
      </c>
      <c r="AF9" s="99" t="str">
        <f>IF($AS$8+$AS$9&gt;0,$AS$8,"")</f>
        <v/>
      </c>
      <c r="AG9" s="100" t="s">
        <v>4</v>
      </c>
      <c r="AH9" s="103" t="str">
        <f>IF($AS$8+$AS$9&gt;0,$AS$9,"")</f>
        <v/>
      </c>
      <c r="AI9" s="104">
        <f>SUM($N$9,$Q$9,$T$9,$W$9,$Z$9,$AC$9,$AF$9)</f>
        <v>0</v>
      </c>
      <c r="AJ9" s="105" t="s">
        <v>4</v>
      </c>
      <c r="AK9" s="106">
        <f>SUM($P$9,$S$9,$V$9,$Y$9,$AB$9,$AE$9,$AH$9)</f>
        <v>0</v>
      </c>
      <c r="AL9" s="107">
        <f>SUM(IF(N9="",0,N9-P9)+IF(Q9="",0,Q9-S9)+IF(T9="",0,T9-V9)+IF(W9="",0,W9-Y9)+IF(Z9="",0,Z9-AB9)+IF(AC9="",0,AC9-AE9)+IF(AF9="",0,AF9-AH9))</f>
        <v>0</v>
      </c>
      <c r="AM9" s="108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+(IF(AF9="",0,1)+IF(AF9&gt;AH9,1)+IF(AF9&lt;AH9,-1))</f>
        <v>0</v>
      </c>
      <c r="AN9" s="109" t="s">
        <v>4</v>
      </c>
      <c r="AO9" s="110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+(IF(AH9="",0,1)+IF(AH9&gt;AF9,1)+IF(AH9&lt;AF9,-1))</f>
        <v>0</v>
      </c>
      <c r="AP9" s="111">
        <f t="shared" ref="AP9:AP16" si="4">IF(B9="","",RANK(B9,$B$9:$B$16,1))</f>
        <v>1</v>
      </c>
      <c r="AQ9" s="228"/>
      <c r="AR9" s="399" t="str">
        <f>$K$33</f>
        <v>hh</v>
      </c>
      <c r="AS9" s="395"/>
      <c r="AT9" s="248"/>
      <c r="AU9" s="399" t="str">
        <f>$K$25</f>
        <v>dd</v>
      </c>
      <c r="AV9" s="395"/>
      <c r="AW9" s="253"/>
      <c r="AX9" s="399" t="str">
        <f>$K$33</f>
        <v>hh</v>
      </c>
      <c r="AY9" s="395"/>
      <c r="AZ9" s="255"/>
      <c r="BA9" s="399" t="str">
        <f>$K$27</f>
        <v>ee</v>
      </c>
      <c r="BB9" s="395"/>
      <c r="BC9" s="243"/>
    </row>
    <row r="10" spans="1:55" s="85" customFormat="1" ht="34.950000000000003" customHeight="1" x14ac:dyDescent="0.3">
      <c r="A10" s="205"/>
      <c r="B10" s="88">
        <f t="shared" si="0"/>
        <v>1.0109999999999999</v>
      </c>
      <c r="C10" s="89">
        <f t="shared" si="1"/>
        <v>2</v>
      </c>
      <c r="D10" s="90" t="str">
        <f>$K$21</f>
        <v>bb</v>
      </c>
      <c r="E10" s="91">
        <f>$AL$10</f>
        <v>0</v>
      </c>
      <c r="F10" s="92">
        <f>SUM($AM$10-$AO$10)</f>
        <v>0</v>
      </c>
      <c r="G10" s="93">
        <f>SMALL($B$9:$B$16,2)</f>
        <v>1.0109999999999999</v>
      </c>
      <c r="H10" s="89">
        <f t="shared" si="2"/>
        <v>2</v>
      </c>
      <c r="I10" s="94" t="str">
        <f t="shared" ca="1" si="3"/>
        <v>bb</v>
      </c>
      <c r="J10" s="95" t="str">
        <f>$K$21</f>
        <v>bb</v>
      </c>
      <c r="K10" s="112" t="str">
        <f>IF($AY$11+$AY$12&gt;0,$AY$12,"")</f>
        <v/>
      </c>
      <c r="L10" s="113" t="s">
        <v>4</v>
      </c>
      <c r="M10" s="114" t="str">
        <f>IF($AY$11+$AY$12&gt;0,$AY$11,"")</f>
        <v/>
      </c>
      <c r="N10" s="115"/>
      <c r="O10" s="116"/>
      <c r="P10" s="117"/>
      <c r="Q10" s="118" t="str">
        <f>IF($AV$14+$AV$15&gt;0,$AV$14,"")</f>
        <v/>
      </c>
      <c r="R10" s="113" t="s">
        <v>4</v>
      </c>
      <c r="S10" s="114" t="str">
        <f>IF($AV$14+$AV$15&gt;0,$AV$15,"")</f>
        <v/>
      </c>
      <c r="T10" s="118" t="str">
        <f>IF($AY$26+$AY$27&gt;0,$AY$26,"")</f>
        <v/>
      </c>
      <c r="U10" s="119" t="s">
        <v>4</v>
      </c>
      <c r="V10" s="114" t="str">
        <f>IF($AY$26+$AY$27&gt;0,$AY$27,"")</f>
        <v/>
      </c>
      <c r="W10" s="118" t="str">
        <f>IF($AS$26+$AS$27&gt;0,$AS$26,"")</f>
        <v/>
      </c>
      <c r="X10" s="113" t="s">
        <v>4</v>
      </c>
      <c r="Y10" s="114" t="str">
        <f>IF($AS$26+$AS$27&gt;0,$AS$27,"")</f>
        <v/>
      </c>
      <c r="Z10" s="118" t="str">
        <f>IF($AY$17+$AY$18&gt;0,$AY$17,"")</f>
        <v/>
      </c>
      <c r="AA10" s="119" t="s">
        <v>4</v>
      </c>
      <c r="AB10" s="114" t="str">
        <f>IF($AY$17+$AY$18&gt;0,$AY$18,"")</f>
        <v/>
      </c>
      <c r="AC10" s="118" t="str">
        <f>IF($AS$11+$AS$12&gt;0,$AS$11,"")</f>
        <v/>
      </c>
      <c r="AD10" s="119" t="s">
        <v>4</v>
      </c>
      <c r="AE10" s="114" t="str">
        <f>IF($AS$11+$AS$12&gt;0,$AS$12,"")</f>
        <v/>
      </c>
      <c r="AF10" s="118" t="str">
        <f>IF($BB$26+$BB$27&gt;0,$BB$26,"")</f>
        <v/>
      </c>
      <c r="AG10" s="113" t="s">
        <v>4</v>
      </c>
      <c r="AH10" s="120" t="str">
        <f>IF($BB$26+$BB$27&gt;0,$BB$27,"")</f>
        <v/>
      </c>
      <c r="AI10" s="121">
        <f>SUM($K$10,$Q$10,$T$10,$W$10,$Z$10,$AC$10,$AF$10)</f>
        <v>0</v>
      </c>
      <c r="AJ10" s="122" t="s">
        <v>4</v>
      </c>
      <c r="AK10" s="123">
        <f>SUM($M$10,$S$10,$V$10,$Y$10,$AB$10,$AE$10,$AH$10)</f>
        <v>0</v>
      </c>
      <c r="AL10" s="124">
        <f>SUM(IF(K10="",0,K10-M10)+IF(Q10="",0,Q10-S10)+IF(T10="",0,T10-V10)+IF(W10="",0,W10-Y10)+IF(Z10="",0,Z10-AB10)+IF(AC10="",0,AC10-AE10)+IF(AF10="",0,AF10-AH10))</f>
        <v>0</v>
      </c>
      <c r="AM10" s="125">
        <f t="shared" ref="AM10:AM16" si="5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+(IF(AF10="",0,1)+IF(AF10&gt;AH10,1)+IF(AF10&lt;AH10,-1))</f>
        <v>0</v>
      </c>
      <c r="AN10" s="126" t="s">
        <v>4</v>
      </c>
      <c r="AO10" s="127">
        <f t="shared" ref="AO10:AO16" si="6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+(IF(AH10="",0,1)+IF(AH10&gt;AF10,1)+IF(AH10&lt;AF10,-1))</f>
        <v>0</v>
      </c>
      <c r="AP10" s="128">
        <f t="shared" si="4"/>
        <v>2</v>
      </c>
      <c r="AQ10" s="217"/>
      <c r="AR10" s="249"/>
      <c r="AS10" s="354"/>
      <c r="AT10" s="249"/>
      <c r="AU10" s="249"/>
      <c r="AV10" s="354"/>
      <c r="AW10" s="249"/>
      <c r="AX10" s="249"/>
      <c r="AY10" s="354"/>
      <c r="AZ10" s="256"/>
      <c r="BA10" s="256"/>
      <c r="BB10" s="346"/>
      <c r="BC10" s="243"/>
    </row>
    <row r="11" spans="1:55" s="85" customFormat="1" ht="34.950000000000003" customHeight="1" x14ac:dyDescent="0.25">
      <c r="A11" s="205"/>
      <c r="B11" s="88">
        <f t="shared" si="0"/>
        <v>1.0111000000000001</v>
      </c>
      <c r="C11" s="89">
        <f t="shared" si="1"/>
        <v>3</v>
      </c>
      <c r="D11" s="90" t="str">
        <f>$K$23</f>
        <v>cc</v>
      </c>
      <c r="E11" s="91">
        <f>$AL$11</f>
        <v>0</v>
      </c>
      <c r="F11" s="92">
        <f>SUM($AM$11-$AO$11)</f>
        <v>0</v>
      </c>
      <c r="G11" s="93">
        <f>SMALL($B$9:$B$16,3)</f>
        <v>1.0111000000000001</v>
      </c>
      <c r="H11" s="89">
        <f t="shared" si="2"/>
        <v>3</v>
      </c>
      <c r="I11" s="94" t="str">
        <f t="shared" ca="1" si="3"/>
        <v>cc</v>
      </c>
      <c r="J11" s="95" t="str">
        <f>$K$23</f>
        <v>cc</v>
      </c>
      <c r="K11" s="112" t="str">
        <f>IF($BB$17+$BB$18&gt;0,$BB$18,"")</f>
        <v/>
      </c>
      <c r="L11" s="113" t="s">
        <v>4</v>
      </c>
      <c r="M11" s="114" t="str">
        <f>IF($BB$17+$BB$18&gt;0,$BB$17,"")</f>
        <v/>
      </c>
      <c r="N11" s="118" t="str">
        <f>IF($AV$14+$AV$15&gt;0,$AV$15,"")</f>
        <v/>
      </c>
      <c r="O11" s="113" t="s">
        <v>4</v>
      </c>
      <c r="P11" s="114" t="str">
        <f>IF($AV$14+$AV$15&gt;0,$AV$14,"")</f>
        <v/>
      </c>
      <c r="Q11" s="115"/>
      <c r="R11" s="116"/>
      <c r="S11" s="117"/>
      <c r="T11" s="118" t="str">
        <f>IF($AV$8+$AV$9&gt;0,$AV$8,"")</f>
        <v/>
      </c>
      <c r="U11" s="154" t="s">
        <v>4</v>
      </c>
      <c r="V11" s="114" t="str">
        <f>IF($AV$8+$AV$9&gt;0,$AV$9,"")</f>
        <v/>
      </c>
      <c r="W11" s="118" t="str">
        <f>IF($BB$8+$BB$9&gt;0,$BB$8,"")</f>
        <v/>
      </c>
      <c r="X11" s="113" t="s">
        <v>4</v>
      </c>
      <c r="Y11" s="114" t="str">
        <f>IF($BB$8+$BB$9&gt;0,$BB$9,"")</f>
        <v/>
      </c>
      <c r="Z11" s="118" t="str">
        <f>IF($AS$14+$AS$15&gt;0,$AS$14,"")</f>
        <v/>
      </c>
      <c r="AA11" s="119" t="s">
        <v>4</v>
      </c>
      <c r="AB11" s="114" t="str">
        <f>IF($AS$14+$AS$15&gt;0,$AS$15,"")</f>
        <v/>
      </c>
      <c r="AC11" s="118" t="str">
        <f>IF($AY$14+$AY$15&gt;0,$AY$14,"")</f>
        <v/>
      </c>
      <c r="AD11" s="119" t="s">
        <v>4</v>
      </c>
      <c r="AE11" s="114" t="str">
        <f>IF($AY$14+$AY$15&gt;0,$AY$15,"")</f>
        <v/>
      </c>
      <c r="AF11" s="118" t="str">
        <f>IF($AY$8+$AY$9&gt;0,$AY$8,"")</f>
        <v/>
      </c>
      <c r="AG11" s="113" t="s">
        <v>4</v>
      </c>
      <c r="AH11" s="120" t="str">
        <f>IF($AY$8+$AY$9&gt;0,$AY$9,"")</f>
        <v/>
      </c>
      <c r="AI11" s="121">
        <f>SUM($K$11,$N$11,$T$11,$W$11,$Z$11,$AC$11,$AF$11)</f>
        <v>0</v>
      </c>
      <c r="AJ11" s="122" t="s">
        <v>4</v>
      </c>
      <c r="AK11" s="123">
        <f>SUM($M$11,$P$11,$V$11,$Y$11,$AB$11,$AE$11,$AH$11)</f>
        <v>0</v>
      </c>
      <c r="AL11" s="124">
        <f>SUM(IF(K11="",0,K11-M11)+IF(N11="",0,N11-P11)+IF(T11="",0,T11-V11)+IF(W11="",0,W11-Y11)+IF(Z11="",0,Z11-AB11)+IF(AC11="",0,AC11-AE11)+IF(AF11="",0,AF11-AH11))</f>
        <v>0</v>
      </c>
      <c r="AM11" s="125">
        <f t="shared" si="5"/>
        <v>0</v>
      </c>
      <c r="AN11" s="126" t="s">
        <v>4</v>
      </c>
      <c r="AO11" s="127">
        <f t="shared" si="6"/>
        <v>0</v>
      </c>
      <c r="AP11" s="128">
        <f t="shared" si="4"/>
        <v>3</v>
      </c>
      <c r="AQ11" s="228"/>
      <c r="AR11" s="398" t="str">
        <f>$K$21</f>
        <v>bb</v>
      </c>
      <c r="AS11" s="394"/>
      <c r="AT11" s="248"/>
      <c r="AU11" s="398" t="str">
        <f>$K$27</f>
        <v>ee</v>
      </c>
      <c r="AV11" s="394"/>
      <c r="AW11" s="253"/>
      <c r="AX11" s="398" t="str">
        <f>$K$19</f>
        <v>aa</v>
      </c>
      <c r="AY11" s="394"/>
      <c r="AZ11" s="255"/>
      <c r="BA11" s="398" t="str">
        <f>$K$19</f>
        <v>aa</v>
      </c>
      <c r="BB11" s="394"/>
      <c r="BC11" s="243"/>
    </row>
    <row r="12" spans="1:55" s="85" customFormat="1" ht="34.950000000000003" customHeight="1" thickBot="1" x14ac:dyDescent="0.3">
      <c r="A12" s="205"/>
      <c r="B12" s="88">
        <f t="shared" si="0"/>
        <v>1.0112000000000001</v>
      </c>
      <c r="C12" s="89">
        <f t="shared" si="1"/>
        <v>4</v>
      </c>
      <c r="D12" s="90" t="str">
        <f>$K$25</f>
        <v>dd</v>
      </c>
      <c r="E12" s="91">
        <f>$AL$12</f>
        <v>0</v>
      </c>
      <c r="F12" s="92">
        <f>SUM($AM$12-$AO$12)</f>
        <v>0</v>
      </c>
      <c r="G12" s="93">
        <f>SMALL($B$9:$B$16,4)</f>
        <v>1.0112000000000001</v>
      </c>
      <c r="H12" s="89">
        <f t="shared" si="2"/>
        <v>4</v>
      </c>
      <c r="I12" s="94" t="str">
        <f t="shared" ca="1" si="3"/>
        <v>dd</v>
      </c>
      <c r="J12" s="95" t="str">
        <f>$K$25</f>
        <v>dd</v>
      </c>
      <c r="K12" s="112" t="str">
        <f>IF($AV$20+$AV$21&gt;0,$AV$21,"")</f>
        <v/>
      </c>
      <c r="L12" s="113" t="s">
        <v>4</v>
      </c>
      <c r="M12" s="114" t="str">
        <f>IF($AV$20+$AV$21&gt;0,$AV$20,"")</f>
        <v/>
      </c>
      <c r="N12" s="118" t="str">
        <f>IF($AY$26+$AY$27&gt;0,$AY$27,"")</f>
        <v/>
      </c>
      <c r="O12" s="113" t="s">
        <v>4</v>
      </c>
      <c r="P12" s="114" t="str">
        <f>IF($AY$26+$AY$27&gt;0,$AY$26,"")</f>
        <v/>
      </c>
      <c r="Q12" s="118" t="str">
        <f>IF($AV$8+$AV$9&gt;0,$AV$9,"")</f>
        <v/>
      </c>
      <c r="R12" s="113" t="s">
        <v>4</v>
      </c>
      <c r="S12" s="114" t="str">
        <f>IF($AV$8+$AV$9&gt;0,$AV$8,"")</f>
        <v/>
      </c>
      <c r="T12" s="155"/>
      <c r="U12" s="156"/>
      <c r="V12" s="157"/>
      <c r="W12" s="118" t="str">
        <f>IF($AS$17+$AS$18&gt;0,$AS$17,"")</f>
        <v/>
      </c>
      <c r="X12" s="154" t="s">
        <v>4</v>
      </c>
      <c r="Y12" s="114" t="str">
        <f>IF($AS$17+$AS$18&gt;0,$AS$18,"")</f>
        <v/>
      </c>
      <c r="Z12" s="118" t="str">
        <f>IF($BB$20+$BB$21&gt;0,$BB$20,"")</f>
        <v/>
      </c>
      <c r="AA12" s="113" t="s">
        <v>4</v>
      </c>
      <c r="AB12" s="114" t="str">
        <f>IF($BB$20+$BB$21&gt;0,$BB$21,"")</f>
        <v/>
      </c>
      <c r="AC12" s="118" t="str">
        <f>IF($AV$26+$AV$27&gt;0,$AV$26,"")</f>
        <v/>
      </c>
      <c r="AD12" s="113" t="s">
        <v>4</v>
      </c>
      <c r="AE12" s="114" t="str">
        <f>IF($AV$26+$AV$27&gt;0,$AV$27,"")</f>
        <v/>
      </c>
      <c r="AF12" s="118" t="str">
        <f>IF($AY$20+$AY$21&gt;0,$AY$20,"")</f>
        <v/>
      </c>
      <c r="AG12" s="113" t="s">
        <v>4</v>
      </c>
      <c r="AH12" s="120" t="str">
        <f>IF($AY$20+$AY$21&gt;0,$AY$21,"")</f>
        <v/>
      </c>
      <c r="AI12" s="121">
        <f>SUM($K$12,$N$12,$Q$12,$W$12,$Z$12,$AC$12,$AF$12)</f>
        <v>0</v>
      </c>
      <c r="AJ12" s="122" t="s">
        <v>4</v>
      </c>
      <c r="AK12" s="123">
        <f>SUM($M$12,$P$12,$S$12,$Y$12,$AB$12,$AE$12,$AH$12)</f>
        <v>0</v>
      </c>
      <c r="AL12" s="124">
        <f>SUM(IF(K12="",0,K12-M12)+IF(N12="",0,N12-P12)+IF(Q12="",0,Q12-S12)+IF(W12="",0,W12-Y12)+IF(Z12="",0,Z12-AB12)+IF(AC12="",0,AC12-AE12)+IF(AF12="",0,AF12-AH12))</f>
        <v>0</v>
      </c>
      <c r="AM12" s="125">
        <f t="shared" si="5"/>
        <v>0</v>
      </c>
      <c r="AN12" s="126" t="s">
        <v>4</v>
      </c>
      <c r="AO12" s="127">
        <f t="shared" si="6"/>
        <v>0</v>
      </c>
      <c r="AP12" s="128">
        <f t="shared" si="4"/>
        <v>4</v>
      </c>
      <c r="AQ12" s="228"/>
      <c r="AR12" s="399" t="str">
        <f>$K$31</f>
        <v>gg</v>
      </c>
      <c r="AS12" s="395"/>
      <c r="AT12" s="248"/>
      <c r="AU12" s="399" t="str">
        <f>$K$33</f>
        <v>hh</v>
      </c>
      <c r="AV12" s="395"/>
      <c r="AW12" s="253"/>
      <c r="AX12" s="399" t="str">
        <f>$K$21</f>
        <v>bb</v>
      </c>
      <c r="AY12" s="395"/>
      <c r="AZ12" s="255"/>
      <c r="BA12" s="403" t="str">
        <f>$K$31</f>
        <v>gg</v>
      </c>
      <c r="BB12" s="395"/>
      <c r="BC12" s="243"/>
    </row>
    <row r="13" spans="1:55" s="85" customFormat="1" ht="34.950000000000003" customHeight="1" x14ac:dyDescent="0.25">
      <c r="A13" s="205"/>
      <c r="B13" s="88">
        <f t="shared" si="0"/>
        <v>1.0113000000000001</v>
      </c>
      <c r="C13" s="89">
        <f t="shared" si="1"/>
        <v>5</v>
      </c>
      <c r="D13" s="90" t="str">
        <f>$K$27</f>
        <v>ee</v>
      </c>
      <c r="E13" s="91">
        <f>$AL$13</f>
        <v>0</v>
      </c>
      <c r="F13" s="92">
        <f>SUM($AM$13-$AO$13)</f>
        <v>0</v>
      </c>
      <c r="G13" s="93">
        <f>SMALL($B$9:$B$16,5)</f>
        <v>1.0113000000000001</v>
      </c>
      <c r="H13" s="89">
        <f t="shared" si="2"/>
        <v>5</v>
      </c>
      <c r="I13" s="94" t="str">
        <f t="shared" ca="1" si="3"/>
        <v>ee</v>
      </c>
      <c r="J13" s="95" t="str">
        <f>$K$27</f>
        <v>ee</v>
      </c>
      <c r="K13" s="112" t="str">
        <f>IF($AY$23+$AY$24&gt;0,$AY$24,"")</f>
        <v/>
      </c>
      <c r="L13" s="113" t="s">
        <v>4</v>
      </c>
      <c r="M13" s="114" t="str">
        <f>IF($AY$23+$AY$24&gt;0,$AY$23,"")</f>
        <v/>
      </c>
      <c r="N13" s="118" t="str">
        <f>IF($AS$26+$AS$27&gt;0,$AS$27,"")</f>
        <v/>
      </c>
      <c r="O13" s="113" t="s">
        <v>4</v>
      </c>
      <c r="P13" s="114" t="str">
        <f>IF($AS$26+$AS$27&gt;0,$AS$26,"")</f>
        <v/>
      </c>
      <c r="Q13" s="118" t="str">
        <f>IF($BB$8+$BB$9&gt;0,$BB$9,"")</f>
        <v/>
      </c>
      <c r="R13" s="113" t="s">
        <v>4</v>
      </c>
      <c r="S13" s="114" t="str">
        <f>IF($BB$8+$BB$9&gt;0,$BB$8,"")</f>
        <v/>
      </c>
      <c r="T13" s="118" t="str">
        <f>IF($AS$17+$AS$18&gt;0,$AS$18,"")</f>
        <v/>
      </c>
      <c r="U13" s="154" t="s">
        <v>4</v>
      </c>
      <c r="V13" s="114" t="str">
        <f>IF($AS$17+$AS$18&gt;0,$AS$17,"")</f>
        <v/>
      </c>
      <c r="W13" s="155"/>
      <c r="X13" s="158"/>
      <c r="Y13" s="157"/>
      <c r="Z13" s="118" t="str">
        <f>IF($AV$23+$AV$24&gt;0,$AV$23,"")</f>
        <v/>
      </c>
      <c r="AA13" s="159" t="s">
        <v>4</v>
      </c>
      <c r="AB13" s="114" t="str">
        <f>IF($AV$23+$AV$24&gt;0,$AV$24,"")</f>
        <v/>
      </c>
      <c r="AC13" s="118" t="str">
        <f>IF($BB$23+$BB$24&gt;0,$BB$23,"")</f>
        <v/>
      </c>
      <c r="AD13" s="113" t="s">
        <v>4</v>
      </c>
      <c r="AE13" s="114" t="str">
        <f>IF($BB$23+$BB$24&gt;0,$BB$24,"")</f>
        <v/>
      </c>
      <c r="AF13" s="118" t="str">
        <f>IF($AV$11+$AV$12&gt;0,$AV$11,"")</f>
        <v/>
      </c>
      <c r="AG13" s="113" t="s">
        <v>4</v>
      </c>
      <c r="AH13" s="120" t="str">
        <f>IF($AV$11+$AV$12&gt;0,$AV$12,"")</f>
        <v/>
      </c>
      <c r="AI13" s="121">
        <f>SUM($K$13,$N$13,$Q$13,$T$13,$Z$13,$AC$13,$AF$13)</f>
        <v>0</v>
      </c>
      <c r="AJ13" s="122" t="s">
        <v>4</v>
      </c>
      <c r="AK13" s="123">
        <f>SUM($M$13,$P$13,$S$13,$V$13,$AB$13,$AE$13,$AH$13)</f>
        <v>0</v>
      </c>
      <c r="AL13" s="124">
        <f>SUM(IF(K13="",0,K13-M13)+IF(N13="",0,N13-P13)+IF(Q13="",0,Q13-S13)+IF(T13="",0,T13-V13)+IF(Z13="",0,Z13-AB13)+IF(AC13="",0,AC13-AE13)+IF(AF13="",0,AF13-AH13))</f>
        <v>0</v>
      </c>
      <c r="AM13" s="125">
        <f t="shared" si="5"/>
        <v>0</v>
      </c>
      <c r="AN13" s="126" t="s">
        <v>4</v>
      </c>
      <c r="AO13" s="127">
        <f t="shared" si="6"/>
        <v>0</v>
      </c>
      <c r="AP13" s="128">
        <f t="shared" si="4"/>
        <v>5</v>
      </c>
      <c r="AQ13" s="228"/>
      <c r="AR13" s="267"/>
      <c r="AS13" s="250"/>
      <c r="AT13" s="250"/>
      <c r="AU13" s="250"/>
      <c r="AV13" s="250"/>
      <c r="AW13" s="250"/>
      <c r="AX13" s="250"/>
      <c r="AY13" s="250"/>
      <c r="AZ13" s="257"/>
      <c r="BA13" s="257"/>
      <c r="BB13" s="257"/>
      <c r="BC13" s="243"/>
    </row>
    <row r="14" spans="1:55" s="85" customFormat="1" ht="34.950000000000003" customHeight="1" x14ac:dyDescent="0.25">
      <c r="A14" s="205"/>
      <c r="B14" s="88">
        <f t="shared" si="0"/>
        <v>1.0114000000000001</v>
      </c>
      <c r="C14" s="89">
        <f t="shared" si="1"/>
        <v>6</v>
      </c>
      <c r="D14" s="90" t="str">
        <f>$K$29</f>
        <v>ff</v>
      </c>
      <c r="E14" s="91">
        <f>$AL$14</f>
        <v>0</v>
      </c>
      <c r="F14" s="92">
        <f>SUM($AM$14-$AO$14)</f>
        <v>0</v>
      </c>
      <c r="G14" s="93">
        <f>SMALL($B$9:$B$16,6)</f>
        <v>1.0114000000000001</v>
      </c>
      <c r="H14" s="89">
        <f t="shared" si="2"/>
        <v>6</v>
      </c>
      <c r="I14" s="94" t="str">
        <f t="shared" ca="1" si="3"/>
        <v>ff</v>
      </c>
      <c r="J14" s="95" t="str">
        <f>$K$29</f>
        <v>ff</v>
      </c>
      <c r="K14" s="112" t="str">
        <f>IF($AS$23+$AS$24&gt;0,$AS$24,"")</f>
        <v/>
      </c>
      <c r="L14" s="154" t="s">
        <v>4</v>
      </c>
      <c r="M14" s="114" t="str">
        <f>IF($AS$23+$AS$24&gt;0,$AS$23,"")</f>
        <v/>
      </c>
      <c r="N14" s="118" t="str">
        <f>IF($AY$17+$AY$18&gt;0,$AY$18,"")</f>
        <v/>
      </c>
      <c r="O14" s="154" t="s">
        <v>4</v>
      </c>
      <c r="P14" s="114" t="str">
        <f>IF($AY$17+$AY$18&gt;0,$AY$17,"")</f>
        <v/>
      </c>
      <c r="Q14" s="118" t="str">
        <f>IF($AS$14+$AS$15&gt;0,$AS$15,"")</f>
        <v/>
      </c>
      <c r="R14" s="154" t="s">
        <v>4</v>
      </c>
      <c r="S14" s="114" t="str">
        <f>IF($AS$14+$AS$15&gt;0,$AS$14,"")</f>
        <v/>
      </c>
      <c r="T14" s="118" t="str">
        <f>IF($BB$20+$BB$21&gt;0,$BB$21,"")</f>
        <v/>
      </c>
      <c r="U14" s="154" t="s">
        <v>4</v>
      </c>
      <c r="V14" s="114" t="str">
        <f>IF($BB$20+$BB$21&gt;0,$BB$20,"")</f>
        <v/>
      </c>
      <c r="W14" s="118" t="str">
        <f>IF($AV$23+$AV$24&gt;0,$AV$24,"")</f>
        <v/>
      </c>
      <c r="X14" s="113" t="s">
        <v>4</v>
      </c>
      <c r="Y14" s="114" t="str">
        <f>IF($AV$23+$AV$24&gt;0,$AV$23,"")</f>
        <v/>
      </c>
      <c r="Z14" s="129"/>
      <c r="AA14" s="130"/>
      <c r="AB14" s="131"/>
      <c r="AC14" s="118" t="str">
        <f>IF($AV$17+$AV$18&gt;0,$AV$17,"")</f>
        <v/>
      </c>
      <c r="AD14" s="113" t="s">
        <v>4</v>
      </c>
      <c r="AE14" s="114" t="str">
        <f>IF($AV$17+$AV$18&gt;0,$AV$18,"")</f>
        <v/>
      </c>
      <c r="AF14" s="118" t="str">
        <f>IF($BB$14+$BB$15&gt;0,$BB$14,"")</f>
        <v/>
      </c>
      <c r="AG14" s="113" t="s">
        <v>4</v>
      </c>
      <c r="AH14" s="120" t="str">
        <f>IF($BB$14+$BB$15&gt;0,$BB$15,"")</f>
        <v/>
      </c>
      <c r="AI14" s="121">
        <f>SUM($K$14,$N$14,$Q$14,$T$14,$W$14,$AC$14,$AF$14)</f>
        <v>0</v>
      </c>
      <c r="AJ14" s="122" t="s">
        <v>4</v>
      </c>
      <c r="AK14" s="123">
        <f>SUM($M$14,$P$14,$S$14,$V$14,$Y$14,$AE$14,$AH$14)</f>
        <v>0</v>
      </c>
      <c r="AL14" s="124">
        <f>SUM(IF(K14="",0,K14-M14)+IF(N14="",0,N14-P14)+IF(Q14="",0,Q14-S14)+IF(T14="",0,T14-V14)+IF(W14="",0,W14-Y14)+IF(AC14="",0,AC14-AE14)+IF(AF14="",0,AF14-AH14))</f>
        <v>0</v>
      </c>
      <c r="AM14" s="125">
        <f t="shared" si="5"/>
        <v>0</v>
      </c>
      <c r="AN14" s="126" t="s">
        <v>4</v>
      </c>
      <c r="AO14" s="127">
        <f t="shared" si="6"/>
        <v>0</v>
      </c>
      <c r="AP14" s="128">
        <f t="shared" si="4"/>
        <v>6</v>
      </c>
      <c r="AQ14" s="228"/>
      <c r="AR14" s="398" t="str">
        <f>$K$23</f>
        <v>cc</v>
      </c>
      <c r="AS14" s="394"/>
      <c r="AT14" s="248"/>
      <c r="AU14" s="398" t="str">
        <f>$K$21</f>
        <v>bb</v>
      </c>
      <c r="AV14" s="394"/>
      <c r="AW14" s="253"/>
      <c r="AX14" s="398" t="str">
        <f>$K$23</f>
        <v>cc</v>
      </c>
      <c r="AY14" s="394"/>
      <c r="AZ14" s="255"/>
      <c r="BA14" s="400" t="str">
        <f>$K$29</f>
        <v>ff</v>
      </c>
      <c r="BB14" s="394"/>
      <c r="BC14" s="243"/>
    </row>
    <row r="15" spans="1:55" s="85" customFormat="1" ht="34.950000000000003" customHeight="1" thickBot="1" x14ac:dyDescent="0.3">
      <c r="A15" s="205"/>
      <c r="B15" s="88">
        <f t="shared" si="0"/>
        <v>1.0115000000000001</v>
      </c>
      <c r="C15" s="89">
        <f t="shared" si="1"/>
        <v>7</v>
      </c>
      <c r="D15" s="90" t="str">
        <f>$K$31</f>
        <v>gg</v>
      </c>
      <c r="E15" s="91">
        <f>$AL$15</f>
        <v>0</v>
      </c>
      <c r="F15" s="92">
        <f>SUM($AM$15-$AO$15)</f>
        <v>0</v>
      </c>
      <c r="G15" s="93">
        <f>SMALL($B$9:$B$16,7)</f>
        <v>1.0115000000000001</v>
      </c>
      <c r="H15" s="89">
        <f t="shared" si="2"/>
        <v>7</v>
      </c>
      <c r="I15" s="94" t="str">
        <f t="shared" ca="1" si="3"/>
        <v>gg</v>
      </c>
      <c r="J15" s="95" t="str">
        <f>$K$31</f>
        <v>gg</v>
      </c>
      <c r="K15" s="112" t="str">
        <f>IF($BB$11+$BB$12&gt;0,$BB$12,"")</f>
        <v/>
      </c>
      <c r="L15" s="113" t="s">
        <v>4</v>
      </c>
      <c r="M15" s="114" t="str">
        <f>IF($BB$11+$BB$12&gt;0,$BB$11,"")</f>
        <v/>
      </c>
      <c r="N15" s="118" t="str">
        <f>IF($AS$11+$AS$12&gt;0,$AS$12,"")</f>
        <v/>
      </c>
      <c r="O15" s="113" t="s">
        <v>4</v>
      </c>
      <c r="P15" s="114" t="str">
        <f>IF($AS$11+$AS$12&gt;0,$AS$11,"")</f>
        <v/>
      </c>
      <c r="Q15" s="118" t="str">
        <f>IF($AY$14+$AY$15&gt;0,$AY$15,"")</f>
        <v/>
      </c>
      <c r="R15" s="113" t="s">
        <v>4</v>
      </c>
      <c r="S15" s="114" t="str">
        <f>IF($AY$14+$AY$15&gt;0,$AY$14,"")</f>
        <v/>
      </c>
      <c r="T15" s="118" t="str">
        <f>IF($AV$26+$AV$27&gt;0,$AV$27,"")</f>
        <v/>
      </c>
      <c r="U15" s="154" t="s">
        <v>4</v>
      </c>
      <c r="V15" s="114" t="str">
        <f>IF($AV$26+$AV$27&gt;0,$AV$26,"")</f>
        <v/>
      </c>
      <c r="W15" s="118" t="str">
        <f>IF($BB$23+$BB$24&gt;0,$BB$24,"")</f>
        <v/>
      </c>
      <c r="X15" s="113" t="s">
        <v>4</v>
      </c>
      <c r="Y15" s="114" t="str">
        <f>IF($BB$23+$BB$24&gt;0,$BB$23,"")</f>
        <v/>
      </c>
      <c r="Z15" s="118" t="str">
        <f>IF($AV$17+$AV$18&gt;0,$AV$18,"")</f>
        <v/>
      </c>
      <c r="AA15" s="119" t="s">
        <v>4</v>
      </c>
      <c r="AB15" s="114" t="str">
        <f>IF($AV$17+$AV$18&gt;0,$AV$17,"")</f>
        <v/>
      </c>
      <c r="AC15" s="115"/>
      <c r="AD15" s="116"/>
      <c r="AE15" s="117"/>
      <c r="AF15" s="118" t="str">
        <f>IF($AS$20+$AS$21&gt;0,$AS$20,"")</f>
        <v/>
      </c>
      <c r="AG15" s="113" t="s">
        <v>4</v>
      </c>
      <c r="AH15" s="120" t="str">
        <f>IF($AS$20+$AS$21&gt;0,$AS$21,"")</f>
        <v/>
      </c>
      <c r="AI15" s="121">
        <f>SUM($K$15,$N$15,$Q$15,$T$15,$W$15,$Z$15,$AF$15)</f>
        <v>0</v>
      </c>
      <c r="AJ15" s="122" t="s">
        <v>4</v>
      </c>
      <c r="AK15" s="123">
        <f>SUM($M$15,$P$15,$S$15,$V$15,$Y$15,$AB$15,$AH$15)</f>
        <v>0</v>
      </c>
      <c r="AL15" s="124">
        <f>SUM(IF(K15="",0,K15-M15)+IF(N15="",0,N15-P15)+IF(Q15="",0,Q15-S15)+IF(T15="",0,T15-V15)+IF(W15="",0,W15-Y15)+IF(Z15="",0,Z15-AB15)+IF(AF15="",0,AF15-AH15))</f>
        <v>0</v>
      </c>
      <c r="AM15" s="125">
        <f t="shared" si="5"/>
        <v>0</v>
      </c>
      <c r="AN15" s="126" t="s">
        <v>4</v>
      </c>
      <c r="AO15" s="127">
        <f t="shared" si="6"/>
        <v>0</v>
      </c>
      <c r="AP15" s="128">
        <f t="shared" si="4"/>
        <v>7</v>
      </c>
      <c r="AQ15" s="228"/>
      <c r="AR15" s="399" t="str">
        <f>$K$29</f>
        <v>ff</v>
      </c>
      <c r="AS15" s="395"/>
      <c r="AT15" s="248"/>
      <c r="AU15" s="399" t="str">
        <f>$K$23</f>
        <v>cc</v>
      </c>
      <c r="AV15" s="395"/>
      <c r="AW15" s="253"/>
      <c r="AX15" s="403" t="str">
        <f>$K$31</f>
        <v>gg</v>
      </c>
      <c r="AY15" s="395"/>
      <c r="AZ15" s="255"/>
      <c r="BA15" s="399" t="str">
        <f>$K$33</f>
        <v>hh</v>
      </c>
      <c r="BB15" s="395"/>
      <c r="BC15" s="243"/>
    </row>
    <row r="16" spans="1:55" s="85" customFormat="1" ht="34.950000000000003" customHeight="1" thickBot="1" x14ac:dyDescent="0.3">
      <c r="A16" s="205"/>
      <c r="B16" s="132">
        <f t="shared" si="0"/>
        <v>1.0116000000000001</v>
      </c>
      <c r="C16" s="92">
        <f t="shared" si="1"/>
        <v>8</v>
      </c>
      <c r="D16" s="133" t="str">
        <f>$K$33</f>
        <v>hh</v>
      </c>
      <c r="E16" s="91">
        <f>$AL$16</f>
        <v>0</v>
      </c>
      <c r="F16" s="92">
        <f>SUM($AM$16-$AO$16)</f>
        <v>0</v>
      </c>
      <c r="G16" s="134">
        <f>SMALL($B$9:$B$16,8)</f>
        <v>1.0116000000000001</v>
      </c>
      <c r="H16" s="135">
        <f t="shared" si="2"/>
        <v>8</v>
      </c>
      <c r="I16" s="136" t="str">
        <f t="shared" ca="1" si="3"/>
        <v>hh</v>
      </c>
      <c r="J16" s="95" t="str">
        <f>$K$33</f>
        <v>hh</v>
      </c>
      <c r="K16" s="137" t="str">
        <f>IF($AS$8+$AS$9&gt;0,$AS$9,"")</f>
        <v/>
      </c>
      <c r="L16" s="138" t="s">
        <v>4</v>
      </c>
      <c r="M16" s="139" t="str">
        <f>IF($AS$8+$AS$9&gt;0,$AS$8,"")</f>
        <v/>
      </c>
      <c r="N16" s="140" t="str">
        <f>IF($BB$26+$BB$27&gt;0,$BB$27,"")</f>
        <v/>
      </c>
      <c r="O16" s="138" t="s">
        <v>4</v>
      </c>
      <c r="P16" s="139" t="str">
        <f>IF($BB$26+$BB$27&gt;0,$BB$26,"")</f>
        <v/>
      </c>
      <c r="Q16" s="140" t="str">
        <f>IF($AY$8+$AY$9&gt;0,$AY$9,"")</f>
        <v/>
      </c>
      <c r="R16" s="138" t="s">
        <v>4</v>
      </c>
      <c r="S16" s="139" t="str">
        <f>IF($AY$8+$AY$9&gt;0,$AY$8,"")</f>
        <v/>
      </c>
      <c r="T16" s="140" t="str">
        <f>IF($AY$20+$AY$21&gt;0,$AY$21,"")</f>
        <v/>
      </c>
      <c r="U16" s="160" t="s">
        <v>4</v>
      </c>
      <c r="V16" s="139" t="str">
        <f>IF($AY$20+$AY$21&gt;0,$AY$20,"")</f>
        <v/>
      </c>
      <c r="W16" s="140" t="str">
        <f>IF($AV$11+$AV$12&gt;0,$AV$12,"")</f>
        <v/>
      </c>
      <c r="X16" s="141" t="s">
        <v>4</v>
      </c>
      <c r="Y16" s="139" t="str">
        <f>IF($AV$11+$AV$12&gt;0,$AV$11,"")</f>
        <v/>
      </c>
      <c r="Z16" s="140" t="str">
        <f>IF($BB$14+$BB$15&gt;0,$BB$15,"")</f>
        <v/>
      </c>
      <c r="AA16" s="141" t="s">
        <v>4</v>
      </c>
      <c r="AB16" s="139" t="str">
        <f>IF($BB$14+$BB$15&gt;0,$BB$14,"")</f>
        <v/>
      </c>
      <c r="AC16" s="140" t="str">
        <f>IF($AS$20+$AS$21&gt;0,$AS$21,"")</f>
        <v/>
      </c>
      <c r="AD16" s="141" t="s">
        <v>4</v>
      </c>
      <c r="AE16" s="139" t="str">
        <f>IF($AS$20+$AS$21&gt;0,$AS$20,"")</f>
        <v/>
      </c>
      <c r="AF16" s="142"/>
      <c r="AG16" s="143"/>
      <c r="AH16" s="144"/>
      <c r="AI16" s="145">
        <f>SUM($K$16,$N$16,$Q$16,$T$16,$W$16,$Z$16,$AC$16)</f>
        <v>0</v>
      </c>
      <c r="AJ16" s="146" t="s">
        <v>4</v>
      </c>
      <c r="AK16" s="147">
        <f>SUM($M$16,$P$16,$S$16,$V$16,$Y$16,$AB$16,$AE$16)</f>
        <v>0</v>
      </c>
      <c r="AL16" s="148">
        <f>SUM(IF(K16="",0,K16-M16)+IF(N16="",0,N16-P16)+IF(Q16="",0,Q16-S16)+IF(T16="",0,T16-V16)+IF(W16="",0,W16-Y16)+IF(Z16="",0,Z16-AB16)+IF(AC16="",0,AC16-AE16))</f>
        <v>0</v>
      </c>
      <c r="AM16" s="149">
        <f t="shared" si="5"/>
        <v>0</v>
      </c>
      <c r="AN16" s="150" t="s">
        <v>4</v>
      </c>
      <c r="AO16" s="151">
        <f t="shared" si="6"/>
        <v>0</v>
      </c>
      <c r="AP16" s="152">
        <f t="shared" si="4"/>
        <v>8</v>
      </c>
      <c r="AQ16" s="196"/>
      <c r="AR16" s="248"/>
      <c r="AS16" s="355"/>
      <c r="AT16" s="248"/>
      <c r="AU16" s="248"/>
      <c r="AV16" s="355"/>
      <c r="AW16" s="248"/>
      <c r="AX16" s="248"/>
      <c r="AY16" s="355"/>
      <c r="AZ16" s="254"/>
      <c r="BA16" s="254"/>
      <c r="BB16" s="347"/>
      <c r="BC16" s="243"/>
    </row>
    <row r="17" spans="1:55" s="85" customFormat="1" ht="34.950000000000003" customHeight="1" x14ac:dyDescent="0.25">
      <c r="A17" s="205"/>
      <c r="B17" s="217"/>
      <c r="C17" s="217"/>
      <c r="D17" s="217"/>
      <c r="E17" s="217"/>
      <c r="F17" s="217"/>
      <c r="G17" s="217"/>
      <c r="H17" s="217"/>
      <c r="I17" s="217"/>
      <c r="J17" s="207"/>
      <c r="K17" s="225"/>
      <c r="L17" s="225"/>
      <c r="M17" s="226"/>
      <c r="N17" s="226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27"/>
      <c r="AG17" s="227"/>
      <c r="AH17" s="217"/>
      <c r="AI17" s="217"/>
      <c r="AJ17" s="217"/>
      <c r="AK17" s="217"/>
      <c r="AL17" s="217"/>
      <c r="AM17" s="227"/>
      <c r="AN17" s="227"/>
      <c r="AO17" s="227"/>
      <c r="AP17" s="227"/>
      <c r="AQ17" s="228"/>
      <c r="AR17" s="398" t="str">
        <f>$K$25</f>
        <v>dd</v>
      </c>
      <c r="AS17" s="394"/>
      <c r="AT17" s="248"/>
      <c r="AU17" s="400" t="str">
        <f>$K$29</f>
        <v>ff</v>
      </c>
      <c r="AV17" s="394"/>
      <c r="AW17" s="248"/>
      <c r="AX17" s="398" t="str">
        <f>$K$21</f>
        <v>bb</v>
      </c>
      <c r="AY17" s="394"/>
      <c r="AZ17" s="255"/>
      <c r="BA17" s="398" t="str">
        <f>$K$19</f>
        <v>aa</v>
      </c>
      <c r="BB17" s="394"/>
      <c r="BC17" s="243"/>
    </row>
    <row r="18" spans="1:55" s="85" customFormat="1" ht="34.950000000000003" customHeight="1" thickBot="1" x14ac:dyDescent="0.45">
      <c r="A18" s="205"/>
      <c r="B18" s="217"/>
      <c r="C18" s="217"/>
      <c r="D18" s="217"/>
      <c r="E18" s="217"/>
      <c r="F18" s="217"/>
      <c r="G18" s="217"/>
      <c r="H18" s="217"/>
      <c r="I18" s="217"/>
      <c r="J18" s="208"/>
      <c r="K18" s="208"/>
      <c r="L18" s="208"/>
      <c r="M18" s="208"/>
      <c r="N18" s="208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493" t="s">
        <v>5</v>
      </c>
      <c r="AG18" s="493"/>
      <c r="AH18" s="493"/>
      <c r="AI18" s="493"/>
      <c r="AJ18" s="493"/>
      <c r="AK18" s="493"/>
      <c r="AL18" s="493"/>
      <c r="AM18" s="231"/>
      <c r="AN18" s="231"/>
      <c r="AO18" s="231"/>
      <c r="AP18" s="232"/>
      <c r="AQ18" s="227"/>
      <c r="AR18" s="399" t="str">
        <f>$K$27</f>
        <v>ee</v>
      </c>
      <c r="AS18" s="395"/>
      <c r="AT18" s="248"/>
      <c r="AU18" s="403" t="str">
        <f>$K$31</f>
        <v>gg</v>
      </c>
      <c r="AV18" s="395"/>
      <c r="AW18" s="253"/>
      <c r="AX18" s="399" t="str">
        <f>$K$29</f>
        <v>ff</v>
      </c>
      <c r="AY18" s="395"/>
      <c r="AZ18" s="255"/>
      <c r="BA18" s="399" t="str">
        <f>$K$23</f>
        <v>cc</v>
      </c>
      <c r="BB18" s="395"/>
      <c r="BC18" s="243"/>
    </row>
    <row r="19" spans="1:55" s="85" customFormat="1" ht="34.950000000000003" customHeight="1" thickTop="1" thickBot="1" x14ac:dyDescent="0.3">
      <c r="A19" s="205"/>
      <c r="B19" s="217"/>
      <c r="C19" s="217"/>
      <c r="D19" s="217"/>
      <c r="E19" s="217"/>
      <c r="F19" s="217"/>
      <c r="G19" s="217"/>
      <c r="H19" s="217"/>
      <c r="I19" s="217"/>
      <c r="J19" s="209" t="s">
        <v>6</v>
      </c>
      <c r="K19" s="494" t="s">
        <v>7</v>
      </c>
      <c r="L19" s="494"/>
      <c r="M19" s="494"/>
      <c r="N19" s="494"/>
      <c r="O19" s="494"/>
      <c r="P19" s="494"/>
      <c r="Q19" s="494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495" t="str">
        <f ca="1">$I$9</f>
        <v>aa</v>
      </c>
      <c r="AG19" s="495"/>
      <c r="AH19" s="495"/>
      <c r="AI19" s="495"/>
      <c r="AJ19" s="495"/>
      <c r="AK19" s="495"/>
      <c r="AL19" s="495"/>
      <c r="AM19" s="233"/>
      <c r="AN19" s="233"/>
      <c r="AO19" s="233"/>
      <c r="AP19" s="233"/>
      <c r="AQ19" s="228"/>
      <c r="AR19" s="267"/>
      <c r="AS19" s="250"/>
      <c r="AT19" s="250"/>
      <c r="AU19" s="250"/>
      <c r="AV19" s="404"/>
      <c r="AW19" s="248"/>
      <c r="AX19" s="250"/>
      <c r="AY19" s="250"/>
      <c r="AZ19" s="257"/>
      <c r="BA19" s="257"/>
      <c r="BB19" s="257"/>
      <c r="BC19" s="243"/>
    </row>
    <row r="20" spans="1:55" s="85" customFormat="1" ht="34.950000000000003" customHeight="1" thickTop="1" thickBot="1" x14ac:dyDescent="0.45">
      <c r="A20" s="205"/>
      <c r="B20" s="217"/>
      <c r="C20" s="217"/>
      <c r="D20" s="217"/>
      <c r="E20" s="217"/>
      <c r="F20" s="217"/>
      <c r="G20" s="217"/>
      <c r="H20" s="217"/>
      <c r="I20" s="217"/>
      <c r="J20" s="209"/>
      <c r="K20" s="369"/>
      <c r="L20" s="369"/>
      <c r="M20" s="369"/>
      <c r="N20" s="369"/>
      <c r="O20" s="352"/>
      <c r="P20" s="352"/>
      <c r="Q20" s="352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493" t="s">
        <v>8</v>
      </c>
      <c r="AG20" s="493"/>
      <c r="AH20" s="493"/>
      <c r="AI20" s="493"/>
      <c r="AJ20" s="493"/>
      <c r="AK20" s="493"/>
      <c r="AL20" s="493"/>
      <c r="AM20" s="231"/>
      <c r="AN20" s="231"/>
      <c r="AO20" s="231"/>
      <c r="AP20" s="232"/>
      <c r="AQ20" s="227"/>
      <c r="AR20" s="400" t="str">
        <f>$K$31</f>
        <v>gg</v>
      </c>
      <c r="AS20" s="394"/>
      <c r="AT20" s="248"/>
      <c r="AU20" s="398" t="str">
        <f>$K$19</f>
        <v>aa</v>
      </c>
      <c r="AV20" s="394"/>
      <c r="AW20" s="250"/>
      <c r="AX20" s="398" t="str">
        <f>$K$25</f>
        <v>dd</v>
      </c>
      <c r="AY20" s="394"/>
      <c r="AZ20" s="255"/>
      <c r="BA20" s="398" t="str">
        <f>$K$25</f>
        <v>dd</v>
      </c>
      <c r="BB20" s="394"/>
      <c r="BC20" s="243"/>
    </row>
    <row r="21" spans="1:55" s="85" customFormat="1" ht="34.950000000000003" customHeight="1" thickTop="1" thickBot="1" x14ac:dyDescent="0.3">
      <c r="A21" s="205"/>
      <c r="B21" s="217"/>
      <c r="C21" s="217"/>
      <c r="D21" s="217"/>
      <c r="E21" s="217"/>
      <c r="F21" s="217"/>
      <c r="G21" s="217"/>
      <c r="H21" s="217"/>
      <c r="I21" s="217"/>
      <c r="J21" s="209" t="s">
        <v>9</v>
      </c>
      <c r="K21" s="494" t="s">
        <v>10</v>
      </c>
      <c r="L21" s="494"/>
      <c r="M21" s="494"/>
      <c r="N21" s="494"/>
      <c r="O21" s="494"/>
      <c r="P21" s="494"/>
      <c r="Q21" s="494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495" t="str">
        <f ca="1">$I$10</f>
        <v>bb</v>
      </c>
      <c r="AG21" s="495"/>
      <c r="AH21" s="495"/>
      <c r="AI21" s="495"/>
      <c r="AJ21" s="495"/>
      <c r="AK21" s="495"/>
      <c r="AL21" s="495"/>
      <c r="AM21" s="233"/>
      <c r="AN21" s="233"/>
      <c r="AO21" s="233"/>
      <c r="AP21" s="233"/>
      <c r="AQ21" s="228"/>
      <c r="AR21" s="399" t="str">
        <f>$K$33</f>
        <v>hh</v>
      </c>
      <c r="AS21" s="395"/>
      <c r="AT21" s="248"/>
      <c r="AU21" s="399" t="str">
        <f>$K$25</f>
        <v>dd</v>
      </c>
      <c r="AV21" s="395"/>
      <c r="AW21" s="253"/>
      <c r="AX21" s="399" t="str">
        <f>$K$33</f>
        <v>hh</v>
      </c>
      <c r="AY21" s="395"/>
      <c r="AZ21" s="255"/>
      <c r="BA21" s="399" t="str">
        <f>$K$29</f>
        <v>ff</v>
      </c>
      <c r="BB21" s="395"/>
      <c r="BC21" s="243"/>
    </row>
    <row r="22" spans="1:55" s="85" customFormat="1" ht="34.950000000000003" customHeight="1" thickTop="1" thickBot="1" x14ac:dyDescent="0.45">
      <c r="A22" s="205"/>
      <c r="B22" s="217"/>
      <c r="C22" s="217"/>
      <c r="D22" s="217"/>
      <c r="E22" s="217"/>
      <c r="F22" s="217"/>
      <c r="G22" s="217"/>
      <c r="H22" s="217"/>
      <c r="I22" s="217"/>
      <c r="J22" s="209"/>
      <c r="K22" s="226"/>
      <c r="L22" s="226"/>
      <c r="M22" s="226"/>
      <c r="N22" s="226"/>
      <c r="O22" s="352"/>
      <c r="P22" s="352"/>
      <c r="Q22" s="352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493" t="s">
        <v>11</v>
      </c>
      <c r="AG22" s="493"/>
      <c r="AH22" s="493"/>
      <c r="AI22" s="493"/>
      <c r="AJ22" s="493"/>
      <c r="AK22" s="493"/>
      <c r="AL22" s="493"/>
      <c r="AM22" s="231"/>
      <c r="AN22" s="231"/>
      <c r="AO22" s="231"/>
      <c r="AP22" s="232"/>
      <c r="AQ22" s="227"/>
      <c r="AR22" s="251"/>
      <c r="AS22" s="371"/>
      <c r="AT22" s="251"/>
      <c r="AU22" s="251"/>
      <c r="AV22" s="371"/>
      <c r="AW22" s="248"/>
      <c r="AX22" s="251"/>
      <c r="AY22" s="371"/>
      <c r="AZ22" s="259"/>
      <c r="BA22" s="259"/>
      <c r="BB22" s="372"/>
      <c r="BC22" s="243"/>
    </row>
    <row r="23" spans="1:55" s="85" customFormat="1" ht="34.950000000000003" customHeight="1" thickTop="1" thickBot="1" x14ac:dyDescent="0.3">
      <c r="A23" s="205"/>
      <c r="B23" s="217"/>
      <c r="C23" s="217"/>
      <c r="D23" s="217"/>
      <c r="E23" s="217"/>
      <c r="F23" s="217"/>
      <c r="G23" s="217"/>
      <c r="H23" s="217"/>
      <c r="I23" s="217"/>
      <c r="J23" s="209" t="s">
        <v>12</v>
      </c>
      <c r="K23" s="494" t="s">
        <v>13</v>
      </c>
      <c r="L23" s="494"/>
      <c r="M23" s="494"/>
      <c r="N23" s="494"/>
      <c r="O23" s="494"/>
      <c r="P23" s="494"/>
      <c r="Q23" s="494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495" t="str">
        <f ca="1">$I$11</f>
        <v>cc</v>
      </c>
      <c r="AG23" s="495"/>
      <c r="AH23" s="495"/>
      <c r="AI23" s="495"/>
      <c r="AJ23" s="495"/>
      <c r="AK23" s="495"/>
      <c r="AL23" s="495"/>
      <c r="AM23" s="233"/>
      <c r="AN23" s="233"/>
      <c r="AO23" s="233"/>
      <c r="AP23" s="233"/>
      <c r="AQ23" s="228"/>
      <c r="AR23" s="398" t="str">
        <f>$K$19</f>
        <v>aa</v>
      </c>
      <c r="AS23" s="394"/>
      <c r="AT23" s="248"/>
      <c r="AU23" s="398" t="str">
        <f>$K$27</f>
        <v>ee</v>
      </c>
      <c r="AV23" s="394"/>
      <c r="AW23" s="251"/>
      <c r="AX23" s="398" t="str">
        <f>$K$19</f>
        <v>aa</v>
      </c>
      <c r="AY23" s="394"/>
      <c r="AZ23" s="255"/>
      <c r="BA23" s="398" t="str">
        <f>$K$27</f>
        <v>ee</v>
      </c>
      <c r="BB23" s="394"/>
      <c r="BC23" s="243"/>
    </row>
    <row r="24" spans="1:55" s="85" customFormat="1" ht="34.950000000000003" customHeight="1" thickTop="1" thickBot="1" x14ac:dyDescent="0.45">
      <c r="A24" s="205"/>
      <c r="B24" s="217"/>
      <c r="C24" s="217"/>
      <c r="D24" s="217"/>
      <c r="E24" s="217"/>
      <c r="F24" s="217"/>
      <c r="G24" s="217"/>
      <c r="H24" s="217"/>
      <c r="I24" s="217"/>
      <c r="J24" s="209"/>
      <c r="K24" s="369"/>
      <c r="L24" s="369"/>
      <c r="M24" s="369"/>
      <c r="N24" s="369"/>
      <c r="O24" s="352"/>
      <c r="P24" s="352"/>
      <c r="Q24" s="370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493" t="s">
        <v>15</v>
      </c>
      <c r="AG24" s="493"/>
      <c r="AH24" s="493"/>
      <c r="AI24" s="493"/>
      <c r="AJ24" s="493"/>
      <c r="AK24" s="493"/>
      <c r="AL24" s="493"/>
      <c r="AM24" s="231"/>
      <c r="AN24" s="231"/>
      <c r="AO24" s="231"/>
      <c r="AP24" s="232"/>
      <c r="AQ24" s="217"/>
      <c r="AR24" s="399" t="str">
        <f>$K$29</f>
        <v>ff</v>
      </c>
      <c r="AS24" s="395"/>
      <c r="AT24" s="248"/>
      <c r="AU24" s="399" t="str">
        <f>$K$29</f>
        <v>ff</v>
      </c>
      <c r="AV24" s="395"/>
      <c r="AW24" s="253"/>
      <c r="AX24" s="399" t="str">
        <f>$K$27</f>
        <v>ee</v>
      </c>
      <c r="AY24" s="395"/>
      <c r="AZ24" s="255"/>
      <c r="BA24" s="403" t="str">
        <f>$K$31</f>
        <v>gg</v>
      </c>
      <c r="BB24" s="395"/>
      <c r="BC24" s="243"/>
    </row>
    <row r="25" spans="1:55" s="85" customFormat="1" ht="34.950000000000003" customHeight="1" thickTop="1" thickBot="1" x14ac:dyDescent="0.3">
      <c r="A25" s="205"/>
      <c r="B25" s="217"/>
      <c r="C25" s="217"/>
      <c r="D25" s="217"/>
      <c r="E25" s="217"/>
      <c r="F25" s="217"/>
      <c r="G25" s="217"/>
      <c r="H25" s="217"/>
      <c r="I25" s="217"/>
      <c r="J25" s="209" t="s">
        <v>16</v>
      </c>
      <c r="K25" s="494" t="s">
        <v>17</v>
      </c>
      <c r="L25" s="494"/>
      <c r="M25" s="494"/>
      <c r="N25" s="494"/>
      <c r="O25" s="494"/>
      <c r="P25" s="494"/>
      <c r="Q25" s="494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495" t="str">
        <f ca="1">$I$12</f>
        <v>dd</v>
      </c>
      <c r="AG25" s="495"/>
      <c r="AH25" s="495"/>
      <c r="AI25" s="495"/>
      <c r="AJ25" s="495"/>
      <c r="AK25" s="495"/>
      <c r="AL25" s="495"/>
      <c r="AM25" s="233"/>
      <c r="AN25" s="233"/>
      <c r="AO25" s="233"/>
      <c r="AP25" s="233"/>
      <c r="AQ25" s="228"/>
      <c r="AR25" s="248"/>
      <c r="AS25" s="355"/>
      <c r="AT25" s="248"/>
      <c r="AU25" s="248"/>
      <c r="AV25" s="355"/>
      <c r="AW25" s="248"/>
      <c r="AX25" s="248"/>
      <c r="AY25" s="355"/>
      <c r="AZ25" s="254"/>
      <c r="BA25" s="254"/>
      <c r="BB25" s="347"/>
      <c r="BC25" s="243"/>
    </row>
    <row r="26" spans="1:55" s="85" customFormat="1" ht="34.950000000000003" customHeight="1" thickTop="1" thickBot="1" x14ac:dyDescent="0.45">
      <c r="A26" s="205"/>
      <c r="B26" s="217"/>
      <c r="C26" s="217"/>
      <c r="D26" s="217"/>
      <c r="E26" s="217"/>
      <c r="F26" s="217"/>
      <c r="G26" s="217"/>
      <c r="H26" s="217"/>
      <c r="I26" s="217"/>
      <c r="J26" s="208"/>
      <c r="K26" s="369"/>
      <c r="L26" s="369"/>
      <c r="M26" s="369"/>
      <c r="N26" s="369"/>
      <c r="O26" s="352"/>
      <c r="P26" s="352"/>
      <c r="Q26" s="352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493" t="s">
        <v>18</v>
      </c>
      <c r="AG26" s="493"/>
      <c r="AH26" s="493"/>
      <c r="AI26" s="493"/>
      <c r="AJ26" s="493"/>
      <c r="AK26" s="493"/>
      <c r="AL26" s="493"/>
      <c r="AM26" s="217"/>
      <c r="AN26" s="217"/>
      <c r="AO26" s="217"/>
      <c r="AP26" s="217"/>
      <c r="AQ26" s="217"/>
      <c r="AR26" s="398" t="str">
        <f>$K$21</f>
        <v>bb</v>
      </c>
      <c r="AS26" s="394"/>
      <c r="AT26" s="248"/>
      <c r="AU26" s="398" t="str">
        <f>$K$25</f>
        <v>dd</v>
      </c>
      <c r="AV26" s="394"/>
      <c r="AW26" s="248"/>
      <c r="AX26" s="398" t="str">
        <f>$K$21</f>
        <v>bb</v>
      </c>
      <c r="AY26" s="394"/>
      <c r="AZ26" s="255"/>
      <c r="BA26" s="398" t="str">
        <f>$K$21</f>
        <v>bb</v>
      </c>
      <c r="BB26" s="394"/>
      <c r="BC26" s="243"/>
    </row>
    <row r="27" spans="1:55" s="85" customFormat="1" ht="34.950000000000003" customHeight="1" thickTop="1" thickBot="1" x14ac:dyDescent="0.3">
      <c r="A27" s="205"/>
      <c r="B27" s="217"/>
      <c r="C27" s="217"/>
      <c r="D27" s="217"/>
      <c r="E27" s="217"/>
      <c r="F27" s="217"/>
      <c r="G27" s="217"/>
      <c r="H27" s="217"/>
      <c r="I27" s="217"/>
      <c r="J27" s="209" t="s">
        <v>19</v>
      </c>
      <c r="K27" s="494" t="s">
        <v>20</v>
      </c>
      <c r="L27" s="494"/>
      <c r="M27" s="494"/>
      <c r="N27" s="494"/>
      <c r="O27" s="494"/>
      <c r="P27" s="494"/>
      <c r="Q27" s="494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495" t="str">
        <f ca="1">$I$13</f>
        <v>ee</v>
      </c>
      <c r="AG27" s="495"/>
      <c r="AH27" s="495"/>
      <c r="AI27" s="495"/>
      <c r="AJ27" s="495"/>
      <c r="AK27" s="495"/>
      <c r="AL27" s="495"/>
      <c r="AM27" s="217"/>
      <c r="AN27" s="217"/>
      <c r="AO27" s="217"/>
      <c r="AP27" s="217"/>
      <c r="AQ27" s="217"/>
      <c r="AR27" s="399" t="str">
        <f>$K$27</f>
        <v>ee</v>
      </c>
      <c r="AS27" s="395"/>
      <c r="AT27" s="248"/>
      <c r="AU27" s="403" t="str">
        <f>$K$31</f>
        <v>gg</v>
      </c>
      <c r="AV27" s="395"/>
      <c r="AW27" s="253"/>
      <c r="AX27" s="399" t="str">
        <f>$K$25</f>
        <v>dd</v>
      </c>
      <c r="AY27" s="395"/>
      <c r="AZ27" s="255"/>
      <c r="BA27" s="399" t="str">
        <f>$K$33</f>
        <v>hh</v>
      </c>
      <c r="BB27" s="395"/>
      <c r="BC27" s="243"/>
    </row>
    <row r="28" spans="1:55" s="85" customFormat="1" ht="34.950000000000003" customHeight="1" thickTop="1" thickBot="1" x14ac:dyDescent="0.45">
      <c r="A28" s="205"/>
      <c r="B28" s="217"/>
      <c r="C28" s="217"/>
      <c r="D28" s="217"/>
      <c r="E28" s="217"/>
      <c r="F28" s="217"/>
      <c r="G28" s="217"/>
      <c r="H28" s="217"/>
      <c r="I28" s="217"/>
      <c r="J28" s="208"/>
      <c r="K28" s="369"/>
      <c r="L28" s="369"/>
      <c r="M28" s="369"/>
      <c r="N28" s="369"/>
      <c r="O28" s="352"/>
      <c r="P28" s="352"/>
      <c r="Q28" s="352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493" t="s">
        <v>21</v>
      </c>
      <c r="AG28" s="493"/>
      <c r="AH28" s="493"/>
      <c r="AI28" s="493"/>
      <c r="AJ28" s="493"/>
      <c r="AK28" s="493"/>
      <c r="AL28" s="493"/>
      <c r="AM28" s="217"/>
      <c r="AN28" s="217"/>
      <c r="AO28" s="217"/>
      <c r="AP28" s="217"/>
      <c r="AQ28" s="217"/>
      <c r="AR28" s="248"/>
      <c r="AS28" s="248"/>
      <c r="AT28" s="248"/>
      <c r="AU28" s="248"/>
      <c r="AV28" s="248"/>
      <c r="AW28" s="248"/>
      <c r="AX28" s="248"/>
      <c r="AY28" s="248"/>
      <c r="AZ28" s="254"/>
      <c r="BA28" s="254"/>
      <c r="BB28" s="347"/>
      <c r="BC28" s="243"/>
    </row>
    <row r="29" spans="1:55" s="85" customFormat="1" ht="34.950000000000003" customHeight="1" thickTop="1" thickBot="1" x14ac:dyDescent="0.3">
      <c r="A29" s="205"/>
      <c r="B29" s="217"/>
      <c r="C29" s="217"/>
      <c r="D29" s="217"/>
      <c r="E29" s="217"/>
      <c r="F29" s="217"/>
      <c r="G29" s="217"/>
      <c r="H29" s="217"/>
      <c r="I29" s="217"/>
      <c r="J29" s="209" t="s">
        <v>22</v>
      </c>
      <c r="K29" s="494" t="s">
        <v>23</v>
      </c>
      <c r="L29" s="494"/>
      <c r="M29" s="494"/>
      <c r="N29" s="494"/>
      <c r="O29" s="494"/>
      <c r="P29" s="494"/>
      <c r="Q29" s="494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495" t="str">
        <f ca="1">$I$15</f>
        <v>gg</v>
      </c>
      <c r="AG29" s="495"/>
      <c r="AH29" s="495"/>
      <c r="AI29" s="495"/>
      <c r="AJ29" s="495"/>
      <c r="AK29" s="495"/>
      <c r="AL29" s="495"/>
      <c r="AM29" s="217"/>
      <c r="AN29" s="217"/>
      <c r="AO29" s="217"/>
      <c r="AP29" s="217"/>
      <c r="AQ29" s="217"/>
      <c r="AR29" s="241"/>
      <c r="AS29" s="241"/>
      <c r="AT29" s="248"/>
      <c r="AU29" s="248"/>
      <c r="AV29" s="248"/>
      <c r="AW29" s="248"/>
      <c r="AX29" s="248"/>
      <c r="AY29" s="248"/>
      <c r="AZ29" s="248"/>
      <c r="BA29" s="248"/>
      <c r="BB29" s="248"/>
      <c r="BC29" s="243"/>
    </row>
    <row r="30" spans="1:55" s="85" customFormat="1" ht="34.950000000000003" customHeight="1" thickTop="1" thickBot="1" x14ac:dyDescent="0.45">
      <c r="A30" s="205"/>
      <c r="B30" s="217"/>
      <c r="C30" s="217"/>
      <c r="D30" s="217"/>
      <c r="E30" s="217"/>
      <c r="F30" s="217"/>
      <c r="G30" s="217"/>
      <c r="H30" s="217"/>
      <c r="I30" s="217"/>
      <c r="J30" s="208"/>
      <c r="K30" s="369"/>
      <c r="L30" s="369"/>
      <c r="M30" s="369"/>
      <c r="N30" s="369"/>
      <c r="O30" s="352"/>
      <c r="P30" s="352"/>
      <c r="Q30" s="352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500" t="s">
        <v>24</v>
      </c>
      <c r="AG30" s="500"/>
      <c r="AH30" s="500"/>
      <c r="AI30" s="500"/>
      <c r="AJ30" s="500"/>
      <c r="AK30" s="500"/>
      <c r="AL30" s="500"/>
      <c r="AM30" s="210"/>
      <c r="AN30" s="217"/>
      <c r="AO30" s="217"/>
      <c r="AP30" s="217"/>
      <c r="AQ30" s="217"/>
      <c r="AR30" s="241"/>
      <c r="AS30" s="241"/>
      <c r="AT30" s="248"/>
      <c r="AU30" s="248"/>
      <c r="AV30" s="248"/>
      <c r="AW30" s="248"/>
      <c r="AX30" s="248"/>
      <c r="AY30" s="248"/>
      <c r="AZ30" s="248"/>
      <c r="BA30" s="248"/>
      <c r="BB30" s="248"/>
      <c r="BC30" s="243"/>
    </row>
    <row r="31" spans="1:55" s="85" customFormat="1" ht="34.950000000000003" customHeight="1" thickTop="1" thickBot="1" x14ac:dyDescent="0.3">
      <c r="A31" s="205"/>
      <c r="B31" s="217"/>
      <c r="C31" s="217"/>
      <c r="D31" s="217"/>
      <c r="E31" s="217"/>
      <c r="F31" s="217"/>
      <c r="G31" s="217"/>
      <c r="H31" s="217"/>
      <c r="I31" s="217"/>
      <c r="J31" s="209" t="s">
        <v>25</v>
      </c>
      <c r="K31" s="494" t="s">
        <v>26</v>
      </c>
      <c r="L31" s="494"/>
      <c r="M31" s="494"/>
      <c r="N31" s="494"/>
      <c r="O31" s="494"/>
      <c r="P31" s="494"/>
      <c r="Q31" s="494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495" t="str">
        <f ca="1">$I$16</f>
        <v>hh</v>
      </c>
      <c r="AG31" s="495"/>
      <c r="AH31" s="495"/>
      <c r="AI31" s="495"/>
      <c r="AJ31" s="495"/>
      <c r="AK31" s="495"/>
      <c r="AL31" s="495"/>
      <c r="AM31" s="217"/>
      <c r="AN31" s="217"/>
      <c r="AO31" s="217"/>
      <c r="AP31" s="217"/>
      <c r="AQ31" s="217"/>
      <c r="AR31" s="241"/>
      <c r="AS31" s="241"/>
      <c r="AT31" s="248"/>
      <c r="AU31" s="248"/>
      <c r="AV31" s="248"/>
      <c r="AW31" s="248"/>
      <c r="AX31" s="248"/>
      <c r="AY31" s="248"/>
      <c r="AZ31" s="248"/>
      <c r="BA31" s="248"/>
      <c r="BB31" s="248"/>
      <c r="BC31" s="243"/>
    </row>
    <row r="32" spans="1:55" s="85" customFormat="1" ht="34.950000000000003" customHeight="1" thickTop="1" thickBot="1" x14ac:dyDescent="0.45">
      <c r="A32" s="205"/>
      <c r="B32" s="217"/>
      <c r="C32" s="217"/>
      <c r="D32" s="217"/>
      <c r="E32" s="217"/>
      <c r="F32" s="217"/>
      <c r="G32" s="217"/>
      <c r="H32" s="217"/>
      <c r="I32" s="217"/>
      <c r="J32" s="273"/>
      <c r="K32" s="350"/>
      <c r="L32" s="350"/>
      <c r="M32" s="350"/>
      <c r="N32" s="350"/>
      <c r="O32" s="350"/>
      <c r="P32" s="350"/>
      <c r="Q32" s="350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493" t="s">
        <v>27</v>
      </c>
      <c r="AG32" s="493"/>
      <c r="AH32" s="493"/>
      <c r="AI32" s="493"/>
      <c r="AJ32" s="493"/>
      <c r="AK32" s="493"/>
      <c r="AL32" s="493"/>
      <c r="AM32" s="214"/>
      <c r="AN32" s="217"/>
      <c r="AO32" s="217"/>
      <c r="AP32" s="217"/>
      <c r="AQ32" s="217"/>
      <c r="AR32" s="241"/>
      <c r="AS32" s="241"/>
      <c r="AT32" s="248"/>
      <c r="AU32" s="248"/>
      <c r="AV32" s="248"/>
      <c r="AW32" s="248"/>
      <c r="AX32" s="248"/>
      <c r="AY32" s="248"/>
      <c r="AZ32" s="248"/>
      <c r="BA32" s="248"/>
      <c r="BB32" s="248"/>
      <c r="BC32" s="243"/>
    </row>
    <row r="33" spans="1:55" s="85" customFormat="1" ht="34.950000000000003" customHeight="1" thickTop="1" thickBot="1" x14ac:dyDescent="0.3">
      <c r="A33" s="205"/>
      <c r="B33" s="217"/>
      <c r="C33" s="217"/>
      <c r="D33" s="217"/>
      <c r="E33" s="217"/>
      <c r="F33" s="217"/>
      <c r="G33" s="217"/>
      <c r="H33" s="217"/>
      <c r="I33" s="217"/>
      <c r="J33" s="209" t="s">
        <v>28</v>
      </c>
      <c r="K33" s="494" t="s">
        <v>29</v>
      </c>
      <c r="L33" s="494"/>
      <c r="M33" s="494"/>
      <c r="N33" s="494"/>
      <c r="O33" s="494"/>
      <c r="P33" s="494"/>
      <c r="Q33" s="49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495" t="str">
        <f ca="1">$I$16</f>
        <v>hh</v>
      </c>
      <c r="AG33" s="495"/>
      <c r="AH33" s="495"/>
      <c r="AI33" s="495"/>
      <c r="AJ33" s="495"/>
      <c r="AK33" s="495"/>
      <c r="AL33" s="495"/>
      <c r="AM33" s="214"/>
      <c r="AN33" s="217"/>
      <c r="AO33" s="217"/>
      <c r="AP33" s="217"/>
      <c r="AQ33" s="217"/>
      <c r="AR33" s="241"/>
      <c r="AS33" s="241"/>
      <c r="AT33" s="248"/>
      <c r="AU33" s="248"/>
      <c r="AV33" s="248"/>
      <c r="AW33" s="248"/>
      <c r="AX33" s="248"/>
      <c r="AY33" s="248"/>
      <c r="AZ33" s="248"/>
      <c r="BA33" s="248"/>
      <c r="BB33" s="248"/>
      <c r="BC33" s="243"/>
    </row>
    <row r="34" spans="1:55" ht="34.950000000000003" customHeight="1" thickTop="1" thickBot="1" x14ac:dyDescent="0.35">
      <c r="A34" s="206"/>
      <c r="B34" s="221"/>
      <c r="C34" s="221"/>
      <c r="D34" s="221"/>
      <c r="E34" s="221"/>
      <c r="F34" s="221"/>
      <c r="G34" s="221"/>
      <c r="H34" s="221"/>
      <c r="I34" s="221"/>
      <c r="J34" s="499"/>
      <c r="K34" s="499"/>
      <c r="L34" s="499"/>
      <c r="M34" s="499"/>
      <c r="N34" s="499"/>
      <c r="O34" s="221"/>
      <c r="P34" s="22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22"/>
      <c r="AI34" s="222"/>
      <c r="AJ34" s="222"/>
      <c r="AK34" s="222"/>
      <c r="AL34" s="223"/>
      <c r="AM34" s="224"/>
      <c r="AN34" s="224"/>
      <c r="AO34" s="224"/>
      <c r="AP34" s="224"/>
      <c r="AQ34" s="211"/>
      <c r="AR34" s="252"/>
      <c r="AS34" s="252"/>
      <c r="AT34" s="252"/>
      <c r="AU34" s="252"/>
      <c r="AV34" s="252"/>
      <c r="AW34" s="252"/>
      <c r="AX34" s="444"/>
      <c r="AY34" s="445"/>
      <c r="AZ34" s="445"/>
      <c r="BA34" s="445"/>
      <c r="BB34" s="445"/>
      <c r="BC34" s="498"/>
    </row>
  </sheetData>
  <mergeCells count="41">
    <mergeCell ref="AX34:BC34"/>
    <mergeCell ref="BB6:BB7"/>
    <mergeCell ref="K2:AQ2"/>
    <mergeCell ref="K6:M8"/>
    <mergeCell ref="N6:P8"/>
    <mergeCell ref="Q6:S8"/>
    <mergeCell ref="W6:Y8"/>
    <mergeCell ref="Z6:AB8"/>
    <mergeCell ref="AC6:AE8"/>
    <mergeCell ref="AF6:AH8"/>
    <mergeCell ref="T6:V8"/>
    <mergeCell ref="AS6:AS7"/>
    <mergeCell ref="AV6:AV7"/>
    <mergeCell ref="AY6:AY7"/>
    <mergeCell ref="AI8:AK8"/>
    <mergeCell ref="AM8:AO8"/>
    <mergeCell ref="AF18:AL18"/>
    <mergeCell ref="K19:Q19"/>
    <mergeCell ref="AF19:AL19"/>
    <mergeCell ref="AF20:AL20"/>
    <mergeCell ref="K21:Q21"/>
    <mergeCell ref="AF21:AL21"/>
    <mergeCell ref="AF22:AL22"/>
    <mergeCell ref="K23:Q23"/>
    <mergeCell ref="AF23:AL23"/>
    <mergeCell ref="AF24:AL24"/>
    <mergeCell ref="K25:Q25"/>
    <mergeCell ref="AF25:AL25"/>
    <mergeCell ref="AF26:AL26"/>
    <mergeCell ref="K27:Q27"/>
    <mergeCell ref="AF27:AL27"/>
    <mergeCell ref="AF28:AL28"/>
    <mergeCell ref="K29:Q29"/>
    <mergeCell ref="AF29:AL29"/>
    <mergeCell ref="AF30:AL30"/>
    <mergeCell ref="K31:Q31"/>
    <mergeCell ref="AF31:AL31"/>
    <mergeCell ref="J34:N34"/>
    <mergeCell ref="K33:Q33"/>
    <mergeCell ref="AF32:AL32"/>
    <mergeCell ref="AF33:AL33"/>
  </mergeCells>
  <phoneticPr fontId="2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38"/>
  <sheetViews>
    <sheetView showGridLines="0" zoomScale="50" workbookViewId="0">
      <selection activeCell="AV18" sqref="AV18"/>
    </sheetView>
  </sheetViews>
  <sheetFormatPr baseColWidth="10" defaultColWidth="11.44140625" defaultRowHeight="13.2" x14ac:dyDescent="0.25"/>
  <cols>
    <col min="1" max="1" width="5.6640625" style="168" customWidth="1"/>
    <col min="2" max="2" width="14.6640625" style="168" hidden="1" customWidth="1"/>
    <col min="3" max="3" width="7.6640625" style="168" hidden="1" customWidth="1"/>
    <col min="4" max="4" width="25.6640625" style="168" hidden="1" customWidth="1"/>
    <col min="5" max="6" width="7.6640625" style="168" hidden="1" customWidth="1"/>
    <col min="7" max="7" width="14.6640625" style="168" hidden="1" customWidth="1"/>
    <col min="8" max="8" width="7.6640625" style="168" hidden="1" customWidth="1"/>
    <col min="9" max="9" width="25.6640625" style="168" hidden="1" customWidth="1"/>
    <col min="10" max="10" width="22.6640625" style="168" customWidth="1"/>
    <col min="11" max="11" width="5.6640625" style="168" customWidth="1"/>
    <col min="12" max="12" width="1.6640625" style="168" customWidth="1"/>
    <col min="13" max="14" width="5.6640625" style="168" customWidth="1"/>
    <col min="15" max="15" width="1.6640625" style="168" customWidth="1"/>
    <col min="16" max="17" width="5.6640625" style="168" customWidth="1"/>
    <col min="18" max="18" width="1.6640625" style="168" customWidth="1"/>
    <col min="19" max="20" width="5.6640625" style="168" customWidth="1"/>
    <col min="21" max="21" width="1.6640625" style="168" customWidth="1"/>
    <col min="22" max="23" width="5.6640625" style="168" customWidth="1"/>
    <col min="24" max="24" width="1.6640625" style="168" customWidth="1"/>
    <col min="25" max="26" width="5.6640625" style="168" customWidth="1"/>
    <col min="27" max="27" width="1.6640625" style="168" customWidth="1"/>
    <col min="28" max="29" width="5.6640625" style="168" customWidth="1"/>
    <col min="30" max="30" width="1.6640625" style="168" customWidth="1"/>
    <col min="31" max="32" width="5.6640625" style="168" customWidth="1"/>
    <col min="33" max="33" width="1.6640625" style="168" customWidth="1"/>
    <col min="34" max="35" width="5.6640625" style="168" customWidth="1"/>
    <col min="36" max="36" width="1.6640625" style="168" customWidth="1"/>
    <col min="37" max="38" width="5.6640625" style="168" customWidth="1"/>
    <col min="39" max="39" width="1.6640625" style="168" customWidth="1"/>
    <col min="40" max="41" width="5.6640625" style="168" customWidth="1"/>
    <col min="42" max="42" width="1.6640625" style="168" customWidth="1"/>
    <col min="43" max="43" width="5.6640625" style="168" customWidth="1"/>
    <col min="44" max="44" width="7.6640625" style="168" customWidth="1"/>
    <col min="45" max="45" width="5.6640625" style="168" customWidth="1"/>
    <col min="46" max="46" width="1.6640625" style="168" customWidth="1"/>
    <col min="47" max="47" width="5.6640625" style="168" customWidth="1"/>
    <col min="48" max="48" width="7.6640625" style="168" customWidth="1"/>
    <col min="49" max="49" width="10.88671875" style="168" customWidth="1"/>
    <col min="50" max="50" width="27.6640625" style="168" customWidth="1"/>
    <col min="51" max="51" width="5.6640625" style="168" customWidth="1"/>
    <col min="52" max="52" width="8.6640625" style="168" customWidth="1"/>
    <col min="53" max="53" width="27.6640625" style="168" customWidth="1"/>
    <col min="54" max="54" width="5.6640625" style="168" customWidth="1"/>
    <col min="55" max="55" width="8.6640625" style="168" customWidth="1"/>
    <col min="56" max="56" width="27.6640625" style="168" customWidth="1"/>
    <col min="57" max="57" width="5.6640625" style="168" customWidth="1"/>
    <col min="58" max="58" width="8.6640625" style="190" customWidth="1"/>
    <col min="59" max="59" width="27.6640625" style="190" customWidth="1"/>
    <col min="60" max="60" width="5.6640625" style="190" customWidth="1"/>
    <col min="61" max="61" width="8.6640625" style="191" customWidth="1"/>
    <col min="62" max="62" width="27.6640625" style="190" customWidth="1"/>
    <col min="63" max="64" width="5.6640625" style="168" customWidth="1"/>
    <col min="65" max="247" width="11.44140625" style="168"/>
    <col min="248" max="16384" width="11.44140625" style="169"/>
  </cols>
  <sheetData>
    <row r="1" spans="1:247" ht="15" customHeight="1" x14ac:dyDescent="0.25">
      <c r="A1" s="270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40"/>
    </row>
    <row r="2" spans="1:247" ht="33" x14ac:dyDescent="0.25">
      <c r="A2" s="268"/>
      <c r="B2" s="238"/>
      <c r="C2" s="238"/>
      <c r="D2" s="238"/>
      <c r="E2" s="238"/>
      <c r="F2" s="238"/>
      <c r="G2" s="238"/>
      <c r="H2" s="238"/>
      <c r="I2" s="238"/>
      <c r="J2" s="238"/>
      <c r="K2" s="489" t="s">
        <v>86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237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38"/>
      <c r="BL2" s="239"/>
    </row>
    <row r="3" spans="1:247" ht="19.95" customHeight="1" x14ac:dyDescent="0.25">
      <c r="A3" s="26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14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93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38"/>
      <c r="BL3" s="239"/>
    </row>
    <row r="4" spans="1:247" ht="34.950000000000003" customHeight="1" x14ac:dyDescent="0.25">
      <c r="A4" s="268"/>
      <c r="B4" s="238"/>
      <c r="C4" s="238"/>
      <c r="D4" s="238"/>
      <c r="E4" s="238"/>
      <c r="F4" s="238"/>
      <c r="G4" s="238"/>
      <c r="H4" s="238"/>
      <c r="I4" s="238"/>
      <c r="J4" s="238"/>
      <c r="K4" s="290"/>
      <c r="L4" s="290"/>
      <c r="M4" s="290"/>
      <c r="N4" s="290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93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38"/>
      <c r="BL4" s="239"/>
    </row>
    <row r="5" spans="1:247" ht="34.950000000000003" customHeight="1" x14ac:dyDescent="0.25">
      <c r="A5" s="268"/>
      <c r="B5" s="238"/>
      <c r="C5" s="238"/>
      <c r="D5" s="238"/>
      <c r="E5" s="238"/>
      <c r="F5" s="238"/>
      <c r="G5" s="238"/>
      <c r="H5" s="238"/>
      <c r="I5" s="238"/>
      <c r="J5" s="271"/>
      <c r="K5" s="277"/>
      <c r="L5" s="277"/>
      <c r="M5" s="277"/>
      <c r="N5" s="277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93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38"/>
      <c r="BL5" s="239"/>
    </row>
    <row r="6" spans="1:247" ht="34.950000000000003" customHeight="1" x14ac:dyDescent="0.25">
      <c r="A6" s="205"/>
      <c r="B6" s="214"/>
      <c r="C6" s="214"/>
      <c r="D6" s="214"/>
      <c r="E6" s="214"/>
      <c r="F6" s="214"/>
      <c r="G6" s="214"/>
      <c r="H6" s="214"/>
      <c r="I6" s="214"/>
      <c r="J6" s="271"/>
      <c r="K6" s="490" t="str">
        <f>$K$21</f>
        <v>aa</v>
      </c>
      <c r="L6" s="490"/>
      <c r="M6" s="490"/>
      <c r="N6" s="490" t="str">
        <f>$K$22</f>
        <v>bb</v>
      </c>
      <c r="O6" s="490"/>
      <c r="P6" s="490"/>
      <c r="Q6" s="490" t="str">
        <f>$K$24</f>
        <v>cc</v>
      </c>
      <c r="R6" s="490"/>
      <c r="S6" s="490"/>
      <c r="T6" s="490" t="str">
        <f>$K$25</f>
        <v>dd</v>
      </c>
      <c r="U6" s="490"/>
      <c r="V6" s="490"/>
      <c r="W6" s="490" t="str">
        <f>$K$27</f>
        <v>ee</v>
      </c>
      <c r="X6" s="490"/>
      <c r="Y6" s="490"/>
      <c r="Z6" s="492" t="str">
        <f>$K$28</f>
        <v>ff</v>
      </c>
      <c r="AA6" s="492"/>
      <c r="AB6" s="492"/>
      <c r="AC6" s="510" t="str">
        <f>$K$30</f>
        <v>gg</v>
      </c>
      <c r="AD6" s="510"/>
      <c r="AE6" s="510"/>
      <c r="AF6" s="510" t="str">
        <f>$K$31</f>
        <v>hh</v>
      </c>
      <c r="AG6" s="510"/>
      <c r="AH6" s="510"/>
      <c r="AI6" s="510" t="str">
        <f>$K$33</f>
        <v>ii</v>
      </c>
      <c r="AJ6" s="510"/>
      <c r="AK6" s="510"/>
      <c r="AL6" s="510" t="str">
        <f>$K$34</f>
        <v>jj</v>
      </c>
      <c r="AM6" s="510"/>
      <c r="AN6" s="510"/>
      <c r="AO6" s="294"/>
      <c r="AP6" s="294"/>
      <c r="AQ6" s="294"/>
      <c r="AR6" s="214"/>
      <c r="AS6" s="238"/>
      <c r="AT6" s="238"/>
      <c r="AU6" s="238"/>
      <c r="AV6" s="238"/>
      <c r="AW6" s="280"/>
      <c r="AX6" s="341" t="s">
        <v>36</v>
      </c>
      <c r="AY6" s="511" t="s">
        <v>89</v>
      </c>
      <c r="AZ6" s="292"/>
      <c r="BA6" s="341" t="s">
        <v>37</v>
      </c>
      <c r="BB6" s="511" t="s">
        <v>89</v>
      </c>
      <c r="BC6" s="287"/>
      <c r="BD6" s="341" t="s">
        <v>38</v>
      </c>
      <c r="BE6" s="511" t="s">
        <v>89</v>
      </c>
      <c r="BF6" s="292"/>
      <c r="BG6" s="341" t="s">
        <v>39</v>
      </c>
      <c r="BH6" s="511" t="s">
        <v>89</v>
      </c>
      <c r="BI6" s="292"/>
      <c r="BJ6" s="341" t="s">
        <v>40</v>
      </c>
      <c r="BK6" s="511" t="s">
        <v>89</v>
      </c>
      <c r="BL6" s="243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</row>
    <row r="7" spans="1:247" ht="34.950000000000003" customHeight="1" x14ac:dyDescent="0.25">
      <c r="A7" s="205"/>
      <c r="B7" s="214"/>
      <c r="C7" s="214"/>
      <c r="D7" s="214"/>
      <c r="E7" s="214"/>
      <c r="F7" s="214"/>
      <c r="G7" s="214"/>
      <c r="H7" s="214"/>
      <c r="I7" s="214"/>
      <c r="J7" s="238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2"/>
      <c r="AA7" s="492"/>
      <c r="AB7" s="492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294"/>
      <c r="AP7" s="294"/>
      <c r="AQ7" s="294"/>
      <c r="AR7" s="214"/>
      <c r="AS7" s="214"/>
      <c r="AT7" s="214"/>
      <c r="AU7" s="214"/>
      <c r="AV7" s="214"/>
      <c r="AW7" s="280"/>
      <c r="AX7" s="287"/>
      <c r="AY7" s="511"/>
      <c r="AZ7" s="292"/>
      <c r="BA7" s="292"/>
      <c r="BB7" s="511"/>
      <c r="BC7" s="292"/>
      <c r="BD7" s="292"/>
      <c r="BE7" s="511"/>
      <c r="BF7" s="292"/>
      <c r="BG7" s="292"/>
      <c r="BH7" s="511"/>
      <c r="BI7" s="292"/>
      <c r="BJ7" s="292"/>
      <c r="BK7" s="511"/>
      <c r="BL7" s="243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</row>
    <row r="8" spans="1:247" ht="34.950000000000003" customHeight="1" thickBot="1" x14ac:dyDescent="0.3">
      <c r="A8" s="205"/>
      <c r="B8" s="272" t="s">
        <v>0</v>
      </c>
      <c r="C8" s="272"/>
      <c r="D8" s="272"/>
      <c r="E8" s="272"/>
      <c r="F8" s="272"/>
      <c r="G8" s="272"/>
      <c r="H8" s="272"/>
      <c r="I8" s="272"/>
      <c r="J8" s="238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2"/>
      <c r="AA8" s="492"/>
      <c r="AB8" s="492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487" t="s">
        <v>88</v>
      </c>
      <c r="AP8" s="487"/>
      <c r="AQ8" s="487"/>
      <c r="AR8" s="172" t="s">
        <v>14</v>
      </c>
      <c r="AS8" s="488" t="s">
        <v>2</v>
      </c>
      <c r="AT8" s="488"/>
      <c r="AU8" s="488"/>
      <c r="AV8" s="87" t="s">
        <v>3</v>
      </c>
      <c r="AW8" s="238"/>
      <c r="AX8" s="398" t="str">
        <f>$K$21</f>
        <v>aa</v>
      </c>
      <c r="AY8" s="394"/>
      <c r="AZ8" s="254"/>
      <c r="BA8" s="398" t="str">
        <f>$K$24</f>
        <v>cc</v>
      </c>
      <c r="BB8" s="394"/>
      <c r="BC8" s="253"/>
      <c r="BD8" s="398" t="str">
        <f>$K$24</f>
        <v>cc</v>
      </c>
      <c r="BE8" s="394"/>
      <c r="BF8" s="253"/>
      <c r="BG8" s="398" t="str">
        <f>$K$22</f>
        <v>bb</v>
      </c>
      <c r="BH8" s="394"/>
      <c r="BI8" s="288"/>
      <c r="BJ8" s="400" t="str">
        <f>$K$28</f>
        <v>ff</v>
      </c>
      <c r="BK8" s="394"/>
      <c r="BL8" s="243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</row>
    <row r="9" spans="1:247" ht="34.950000000000003" customHeight="1" thickTop="1" thickBot="1" x14ac:dyDescent="0.3">
      <c r="A9" s="205"/>
      <c r="B9" s="88">
        <f t="shared" ref="B9:B18" si="0">IF(J9="","-",RANK(F9,$F$9:$F$18,0)+RANK(E9,$E$9:$E$18,0)%+ROW()%%)</f>
        <v>1.0108999999999999</v>
      </c>
      <c r="C9" s="89">
        <f t="shared" ref="C9:C18" si="1">IF(B9="","",RANK(B9,$B$9:$B$18,1))</f>
        <v>1</v>
      </c>
      <c r="D9" s="90" t="str">
        <f>$K$21</f>
        <v>aa</v>
      </c>
      <c r="E9" s="91">
        <f>$AR$9</f>
        <v>0</v>
      </c>
      <c r="F9" s="92">
        <f>SUM($AS$9-$AU$9)</f>
        <v>0</v>
      </c>
      <c r="G9" s="93">
        <f>SMALL($B$9:$B$18,1)</f>
        <v>1.0108999999999999</v>
      </c>
      <c r="H9" s="135">
        <f t="shared" ref="H9:H18" si="2">IF(G9="","",RANK(G9,$G$9:$G$18,1))</f>
        <v>1</v>
      </c>
      <c r="I9" s="94" t="str">
        <f t="shared" ref="I9:I18" ca="1" si="3">INDEX($D$9:$D$18,MATCH(G9,$B$9:$B$18,0),1)</f>
        <v>aa</v>
      </c>
      <c r="J9" s="95" t="str">
        <f>$K$21</f>
        <v>aa</v>
      </c>
      <c r="K9" s="173"/>
      <c r="L9" s="174"/>
      <c r="M9" s="175"/>
      <c r="N9" s="99" t="str">
        <f>IF($BE$14+$BE$15&gt;0,$BE$14,"")</f>
        <v/>
      </c>
      <c r="O9" s="100" t="s">
        <v>4</v>
      </c>
      <c r="P9" s="176" t="str">
        <f>IF($BE$14+$BE$15&gt;0,$BE$15,"")</f>
        <v/>
      </c>
      <c r="Q9" s="99" t="str">
        <f>IF($BB$33+$BB$34&gt;0,$BB$33,"")</f>
        <v/>
      </c>
      <c r="R9" s="100" t="s">
        <v>4</v>
      </c>
      <c r="S9" s="176" t="str">
        <f>IF($BB$33+$BB$34&gt;0,$BB$34,"")</f>
        <v/>
      </c>
      <c r="T9" s="99" t="str">
        <f>IF($BK$11+$BK$12&gt;0,$BK$11,"")</f>
        <v/>
      </c>
      <c r="U9" s="102" t="s">
        <v>4</v>
      </c>
      <c r="V9" s="176" t="str">
        <f>IF($BK$11+$BK$12&gt;0,$BK$12,"")</f>
        <v/>
      </c>
      <c r="W9" s="99" t="str">
        <f>IF($BH$36+$BH$37&gt;0,$BH$36,"")</f>
        <v/>
      </c>
      <c r="X9" s="102" t="s">
        <v>4</v>
      </c>
      <c r="Y9" s="176" t="str">
        <f>IF($BH$36+$BH$37&gt;0,$BH$37,"")</f>
        <v/>
      </c>
      <c r="Z9" s="99" t="str">
        <f>IF($BB$20+$BB$21&gt;0,$BB$20,"")</f>
        <v/>
      </c>
      <c r="AA9" s="102" t="s">
        <v>4</v>
      </c>
      <c r="AB9" s="176" t="str">
        <f>IF($BB$20+$BB$21&gt;0,$BB$21,"")</f>
        <v/>
      </c>
      <c r="AC9" s="99" t="str">
        <f>IF($BH$11+$BH$12&gt;0,$BH$11,"")</f>
        <v/>
      </c>
      <c r="AD9" s="100" t="s">
        <v>4</v>
      </c>
      <c r="AE9" s="176" t="str">
        <f>IF($BH$11+$BH$12&gt;0,$BH$12,"")</f>
        <v/>
      </c>
      <c r="AF9" s="99" t="str">
        <f>IF($AY$33+$AY$34&gt;0,$AY$33,"")</f>
        <v/>
      </c>
      <c r="AG9" s="100" t="s">
        <v>4</v>
      </c>
      <c r="AH9" s="176" t="str">
        <f>IF($AY$33+$AY$34&gt;0,$AY$34,"")</f>
        <v/>
      </c>
      <c r="AI9" s="99" t="str">
        <f>IF($BE$30+$BE$31&gt;0,$BE$30,"")</f>
        <v/>
      </c>
      <c r="AJ9" s="100" t="s">
        <v>4</v>
      </c>
      <c r="AK9" s="176" t="str">
        <f>IF($BE$30+$BE$31&gt;0,$BE$31,"")</f>
        <v/>
      </c>
      <c r="AL9" s="99" t="str">
        <f>IF($AY$8+$AY$9&gt;0,$AY$8,"")</f>
        <v/>
      </c>
      <c r="AM9" s="100" t="s">
        <v>4</v>
      </c>
      <c r="AN9" s="103" t="str">
        <f>IF($AY$8+$AY$9&gt;0,$AY$9,"")</f>
        <v/>
      </c>
      <c r="AO9" s="104">
        <f t="shared" ref="AO9:AO18" si="4">SUM(K9,N9,Q9,T9,W9,Z9,AC9,AF9,AI9,AL9)</f>
        <v>0</v>
      </c>
      <c r="AP9" s="105" t="s">
        <v>4</v>
      </c>
      <c r="AQ9" s="106">
        <f t="shared" ref="AQ9:AQ18" si="5">SUM(M9,P9,S9,V9,Y9,AB9,AE9,AH9,AK9,AN9)</f>
        <v>0</v>
      </c>
      <c r="AR9" s="107">
        <f t="shared" ref="AR9:AR18" si="6">SUM(IF(K9="",0,K9-M9)+IF(N9="",0,N9-P9)+IF(Q9="",0,Q9-S9)+IF(T9="",0,T9-V9)+IF(W9="",0,W9-Y9)+IF(Z9="",0,Z9-AB9)+IF(AC9="",0,AC9-AE9)+IF(AF9="",0,AF9-AH9)+IF(AI9="",0,AI9-AK9)+IF(AL9="",0,AL9-AN9))</f>
        <v>0</v>
      </c>
      <c r="AS9" s="108">
        <f t="shared" ref="AS9:AS18" si="7"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+(IF(AF9="",0,1)+IF(AF9&gt;AH9,1)+IF(AF9&lt;AH9,-1))+(IF(AI9="",0,1)+IF(AI9&gt;AK9,1)+IF(AI9&lt;AK9,-1))+(IF(AL9="",0,1)+IF(AL9&gt;AN9,1)+IF(AL9&lt;AN9,-1))</f>
        <v>0</v>
      </c>
      <c r="AT9" s="192" t="s">
        <v>4</v>
      </c>
      <c r="AU9" s="110">
        <f t="shared" ref="AU9:AU18" si="8"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+(IF(AH9="",0,1)+IF(AH9&gt;AF9,1)+IF(AH9&lt;AF9,-1))+(IF(AK9="",0,1)+IF(AK9&gt;AI9,1)+IF(AK9&lt;AI9,-1))+(IF(AN9="",0,1)+IF(AN9&gt;AL9,1)+IF(AN9&lt;AL9,-1))</f>
        <v>0</v>
      </c>
      <c r="AV9" s="111">
        <f t="shared" ref="AV9:AV18" si="9">IF(B9="","",RANK(B9,$B$9:$B$18,1))</f>
        <v>1</v>
      </c>
      <c r="AW9" s="280"/>
      <c r="AX9" s="399" t="str">
        <f>$K$34</f>
        <v>jj</v>
      </c>
      <c r="AY9" s="395"/>
      <c r="AZ9" s="254"/>
      <c r="BA9" s="399" t="str">
        <f>$K$25</f>
        <v>dd</v>
      </c>
      <c r="BB9" s="395"/>
      <c r="BC9" s="253"/>
      <c r="BD9" s="399" t="str">
        <f>$K$33</f>
        <v>ii</v>
      </c>
      <c r="BE9" s="395"/>
      <c r="BF9" s="253"/>
      <c r="BG9" s="399" t="str">
        <f>$K$28</f>
        <v>ff</v>
      </c>
      <c r="BH9" s="395"/>
      <c r="BI9" s="288"/>
      <c r="BJ9" s="399" t="str">
        <f>$K$31</f>
        <v>hh</v>
      </c>
      <c r="BK9" s="395"/>
      <c r="BL9" s="243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</row>
    <row r="10" spans="1:247" ht="34.950000000000003" customHeight="1" x14ac:dyDescent="0.3">
      <c r="A10" s="205"/>
      <c r="B10" s="88">
        <f t="shared" si="0"/>
        <v>1.0109999999999999</v>
      </c>
      <c r="C10" s="89">
        <f t="shared" si="1"/>
        <v>2</v>
      </c>
      <c r="D10" s="90" t="str">
        <f>$K$22</f>
        <v>bb</v>
      </c>
      <c r="E10" s="91">
        <f>$AR$10</f>
        <v>0</v>
      </c>
      <c r="F10" s="92">
        <f>SUM($AS$10-$AU$10)</f>
        <v>0</v>
      </c>
      <c r="G10" s="93">
        <f>SMALL($B$9:$B$18,2)</f>
        <v>1.0109999999999999</v>
      </c>
      <c r="H10" s="135">
        <f t="shared" si="2"/>
        <v>2</v>
      </c>
      <c r="I10" s="94" t="str">
        <f t="shared" ca="1" si="3"/>
        <v>bb</v>
      </c>
      <c r="J10" s="95" t="str">
        <f>$K$22</f>
        <v>bb</v>
      </c>
      <c r="K10" s="177" t="str">
        <f>IF($BE$14+$BE$15&gt;0,$BE$15,"")</f>
        <v/>
      </c>
      <c r="L10" s="178" t="s">
        <v>4</v>
      </c>
      <c r="M10" s="179" t="str">
        <f>IF($BE$14+$BE$15&gt;0,$BE$14,"")</f>
        <v/>
      </c>
      <c r="N10" s="115"/>
      <c r="O10" s="116"/>
      <c r="P10" s="180"/>
      <c r="Q10" s="118" t="str">
        <f>IF($BK$14+$BK$15&gt;0,$BK$14,"")</f>
        <v/>
      </c>
      <c r="R10" s="113" t="s">
        <v>4</v>
      </c>
      <c r="S10" s="181" t="str">
        <f>IF($BK$14+$BK$15&gt;0,$BK$15,"")</f>
        <v/>
      </c>
      <c r="T10" s="118" t="str">
        <f>IF($BH$33+$BH$34&gt;0,$BH$33,"")</f>
        <v/>
      </c>
      <c r="U10" s="119" t="s">
        <v>4</v>
      </c>
      <c r="V10" s="181" t="str">
        <f>IF($BH$33+$BH$34&gt;0,$BH$34,"")</f>
        <v/>
      </c>
      <c r="W10" s="118" t="str">
        <f>IF($BB$11+$BB$12&gt;0,$BB$11,"")</f>
        <v/>
      </c>
      <c r="X10" s="113" t="s">
        <v>4</v>
      </c>
      <c r="Y10" s="181" t="str">
        <f>IF($BB$11+$BB$12&gt;0,$BB$12,"")</f>
        <v/>
      </c>
      <c r="Z10" s="118" t="str">
        <f>IF($BH$8+$BH$9&gt;0,$BH$8,"")</f>
        <v/>
      </c>
      <c r="AA10" s="119" t="s">
        <v>4</v>
      </c>
      <c r="AB10" s="181" t="str">
        <f>IF($BH$8+$BH$9&gt;0,$BH$9,"")</f>
        <v/>
      </c>
      <c r="AC10" s="118" t="str">
        <f>IF($AY$24+$AY$25&gt;0,$AY$24,"")</f>
        <v/>
      </c>
      <c r="AD10" s="113" t="s">
        <v>4</v>
      </c>
      <c r="AE10" s="181" t="str">
        <f>IF($AY$24+$AY$25&gt;0,$AY$25,"")</f>
        <v/>
      </c>
      <c r="AF10" s="118" t="str">
        <f>IF($BE$27+$BE$28&gt;0,$BE$27,"")</f>
        <v/>
      </c>
      <c r="AG10" s="113" t="s">
        <v>4</v>
      </c>
      <c r="AH10" s="181" t="str">
        <f>IF($BE$27+$BE$28&gt;0,$BE$28,"")</f>
        <v/>
      </c>
      <c r="AI10" s="118" t="str">
        <f>IF($AY$17+$AY$18&gt;0,$AY$17,"")</f>
        <v/>
      </c>
      <c r="AJ10" s="113" t="s">
        <v>4</v>
      </c>
      <c r="AK10" s="181" t="str">
        <f>IF($AY$17+$AY$18&gt;0,$AY$18,"")</f>
        <v/>
      </c>
      <c r="AL10" s="118" t="str">
        <f>IF($BB$36+$BB$37&gt;0,$BB$36,"")</f>
        <v/>
      </c>
      <c r="AM10" s="113" t="s">
        <v>4</v>
      </c>
      <c r="AN10" s="119" t="str">
        <f>IF($BB$36+$BB$37&gt;0,$BB$37,"")</f>
        <v/>
      </c>
      <c r="AO10" s="121">
        <f t="shared" si="4"/>
        <v>0</v>
      </c>
      <c r="AP10" s="122" t="s">
        <v>4</v>
      </c>
      <c r="AQ10" s="123">
        <f t="shared" si="5"/>
        <v>0</v>
      </c>
      <c r="AR10" s="124">
        <f t="shared" si="6"/>
        <v>0</v>
      </c>
      <c r="AS10" s="125">
        <f t="shared" si="7"/>
        <v>0</v>
      </c>
      <c r="AT10" s="193" t="s">
        <v>4</v>
      </c>
      <c r="AU10" s="127">
        <f t="shared" si="8"/>
        <v>0</v>
      </c>
      <c r="AV10" s="128">
        <f t="shared" si="9"/>
        <v>2</v>
      </c>
      <c r="AW10" s="214"/>
      <c r="AX10" s="256"/>
      <c r="AY10" s="346"/>
      <c r="AZ10" s="256"/>
      <c r="BA10" s="256"/>
      <c r="BB10" s="346"/>
      <c r="BC10" s="256"/>
      <c r="BD10" s="256"/>
      <c r="BE10" s="346"/>
      <c r="BF10" s="256"/>
      <c r="BG10" s="256"/>
      <c r="BH10" s="346"/>
      <c r="BI10" s="256"/>
      <c r="BJ10" s="256"/>
      <c r="BK10" s="347"/>
      <c r="BL10" s="243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</row>
    <row r="11" spans="1:247" ht="34.950000000000003" customHeight="1" x14ac:dyDescent="0.25">
      <c r="A11" s="205"/>
      <c r="B11" s="88">
        <f t="shared" si="0"/>
        <v>1.0111000000000001</v>
      </c>
      <c r="C11" s="89">
        <f t="shared" si="1"/>
        <v>3</v>
      </c>
      <c r="D11" s="90" t="str">
        <f>$K$24</f>
        <v>cc</v>
      </c>
      <c r="E11" s="91">
        <f>$AR$11</f>
        <v>0</v>
      </c>
      <c r="F11" s="92">
        <f>SUM($AS$11-$AU$11)</f>
        <v>0</v>
      </c>
      <c r="G11" s="93">
        <f>SMALL($B$9:$B$18,3)</f>
        <v>1.0111000000000001</v>
      </c>
      <c r="H11" s="135">
        <f t="shared" si="2"/>
        <v>3</v>
      </c>
      <c r="I11" s="94" t="str">
        <f t="shared" ca="1" si="3"/>
        <v>cc</v>
      </c>
      <c r="J11" s="95" t="str">
        <f>$K$24</f>
        <v>cc</v>
      </c>
      <c r="K11" s="177" t="str">
        <f>IF($BB$33+$BB$34&gt;0,$BB$34,"")</f>
        <v/>
      </c>
      <c r="L11" s="178" t="s">
        <v>4</v>
      </c>
      <c r="M11" s="179" t="str">
        <f>IF($BB$33+$BB$34&gt;0,$BB$33,"")</f>
        <v/>
      </c>
      <c r="N11" s="118" t="str">
        <f>IF($BK$14+$BK$15&gt;0,$BK$15,"")</f>
        <v/>
      </c>
      <c r="O11" s="113" t="s">
        <v>4</v>
      </c>
      <c r="P11" s="181" t="str">
        <f>IF($BK$14+$BK$15&gt;0,$BK$14,"")</f>
        <v/>
      </c>
      <c r="Q11" s="115"/>
      <c r="R11" s="116"/>
      <c r="S11" s="180"/>
      <c r="T11" s="118" t="str">
        <f>IF($BB$8+$BB$9&gt;0,$BB$8,"")</f>
        <v/>
      </c>
      <c r="U11" s="113" t="s">
        <v>4</v>
      </c>
      <c r="V11" s="181" t="str">
        <f>IF($BB$8+$BB$9&gt;0,$BB$9,"")</f>
        <v/>
      </c>
      <c r="W11" s="118" t="str">
        <f>IF($BH$17+$BH$18&gt;0,$BH$17,"")</f>
        <v/>
      </c>
      <c r="X11" s="113" t="s">
        <v>4</v>
      </c>
      <c r="Y11" s="181" t="str">
        <f>IF($BH$17+$BH$18&gt;0,$BH$18,"")</f>
        <v/>
      </c>
      <c r="Z11" s="118" t="str">
        <f>IF($AY$27+$AY$28&gt;0,$AY$27,"")</f>
        <v/>
      </c>
      <c r="AA11" s="119" t="s">
        <v>4</v>
      </c>
      <c r="AB11" s="181" t="str">
        <f>IF($AY$27+$AY$28&gt;0,$AY$28,"")</f>
        <v/>
      </c>
      <c r="AC11" s="118" t="str">
        <f>IF($BE$36+$BE$37&gt;0,$BE$36,"")</f>
        <v/>
      </c>
      <c r="AD11" s="113" t="s">
        <v>4</v>
      </c>
      <c r="AE11" s="181" t="str">
        <f>IF($BE$36+$BE$37&gt;0,$BE$37,"")</f>
        <v/>
      </c>
      <c r="AF11" s="118" t="str">
        <f>IF($AY$20+$AY$21&gt;0,$AY$20,"")</f>
        <v/>
      </c>
      <c r="AG11" s="113" t="s">
        <v>4</v>
      </c>
      <c r="AH11" s="181" t="str">
        <f>IF($AY$20+$AY$21&gt;0,$AY$21,"")</f>
        <v/>
      </c>
      <c r="AI11" s="118" t="str">
        <f>IF($BE$8+$BE$9&gt;0,$BE$8,"")</f>
        <v/>
      </c>
      <c r="AJ11" s="113" t="s">
        <v>4</v>
      </c>
      <c r="AK11" s="181" t="str">
        <f>IF($BE$8+$BE$9&gt;0,$BE$9,"")</f>
        <v/>
      </c>
      <c r="AL11" s="118" t="str">
        <f>IF($BH$30+$BH$31&gt;0,$BH$30,"")</f>
        <v/>
      </c>
      <c r="AM11" s="113" t="s">
        <v>4</v>
      </c>
      <c r="AN11" s="119" t="str">
        <f>IF($BH$30+$BH$31&gt;0,$BH$31,"")</f>
        <v/>
      </c>
      <c r="AO11" s="121">
        <f t="shared" si="4"/>
        <v>0</v>
      </c>
      <c r="AP11" s="122" t="s">
        <v>4</v>
      </c>
      <c r="AQ11" s="123">
        <f t="shared" si="5"/>
        <v>0</v>
      </c>
      <c r="AR11" s="124">
        <f t="shared" si="6"/>
        <v>0</v>
      </c>
      <c r="AS11" s="125">
        <f t="shared" si="7"/>
        <v>0</v>
      </c>
      <c r="AT11" s="193" t="s">
        <v>4</v>
      </c>
      <c r="AU11" s="127">
        <f t="shared" si="8"/>
        <v>0</v>
      </c>
      <c r="AV11" s="128">
        <f t="shared" si="9"/>
        <v>3</v>
      </c>
      <c r="AW11" s="280"/>
      <c r="AX11" s="398" t="str">
        <f>$K$25</f>
        <v>dd</v>
      </c>
      <c r="AY11" s="394"/>
      <c r="AZ11" s="254"/>
      <c r="BA11" s="398" t="str">
        <f>$K$22</f>
        <v>bb</v>
      </c>
      <c r="BB11" s="394"/>
      <c r="BC11" s="253"/>
      <c r="BD11" s="398" t="str">
        <f>$K$28</f>
        <v>ff</v>
      </c>
      <c r="BE11" s="394"/>
      <c r="BF11" s="253"/>
      <c r="BG11" s="398" t="str">
        <f>$K$21</f>
        <v>aa</v>
      </c>
      <c r="BH11" s="394"/>
      <c r="BI11" s="288"/>
      <c r="BJ11" s="400" t="str">
        <f>$K$21</f>
        <v>aa</v>
      </c>
      <c r="BK11" s="394"/>
      <c r="BL11" s="243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</row>
    <row r="12" spans="1:247" ht="34.950000000000003" customHeight="1" thickBot="1" x14ac:dyDescent="0.3">
      <c r="A12" s="205"/>
      <c r="B12" s="88">
        <f t="shared" si="0"/>
        <v>1.0112000000000001</v>
      </c>
      <c r="C12" s="89">
        <f t="shared" si="1"/>
        <v>4</v>
      </c>
      <c r="D12" s="90" t="str">
        <f>$K$25</f>
        <v>dd</v>
      </c>
      <c r="E12" s="91">
        <f>$AR$12</f>
        <v>0</v>
      </c>
      <c r="F12" s="92">
        <f>SUM($AS$12-$AU$12)</f>
        <v>0</v>
      </c>
      <c r="G12" s="93">
        <f>SMALL($B$9:$B$18,4)</f>
        <v>1.0112000000000001</v>
      </c>
      <c r="H12" s="135">
        <f t="shared" si="2"/>
        <v>4</v>
      </c>
      <c r="I12" s="94" t="str">
        <f t="shared" ca="1" si="3"/>
        <v>dd</v>
      </c>
      <c r="J12" s="95" t="str">
        <f>$K$25</f>
        <v>dd</v>
      </c>
      <c r="K12" s="177" t="str">
        <f>IF($BK$11+$BK$12&gt;0,$BK$12,"")</f>
        <v/>
      </c>
      <c r="L12" s="178" t="s">
        <v>4</v>
      </c>
      <c r="M12" s="179" t="str">
        <f>IF($BK$11+$BK$12&gt;0,$BK$11,"")</f>
        <v/>
      </c>
      <c r="N12" s="118" t="str">
        <f>IF($BH$33+$BH$34&gt;0,$BH$34,"")</f>
        <v/>
      </c>
      <c r="O12" s="113" t="s">
        <v>4</v>
      </c>
      <c r="P12" s="181" t="str">
        <f>IF($BH$33+$BH$34&gt;0,$BH$33,"")</f>
        <v/>
      </c>
      <c r="Q12" s="118" t="str">
        <f>IF($BB$8+$BB$9&gt;0,$BB$9,"")</f>
        <v/>
      </c>
      <c r="R12" s="113" t="s">
        <v>4</v>
      </c>
      <c r="S12" s="181" t="str">
        <f>IF($BB$8+$BB$9&gt;0,$BB$8,"")</f>
        <v/>
      </c>
      <c r="T12" s="129"/>
      <c r="U12" s="130"/>
      <c r="V12" s="182"/>
      <c r="W12" s="118" t="str">
        <f>IF($AY$30+$AY$31&gt;0,$AY$30,"")</f>
        <v/>
      </c>
      <c r="X12" s="113" t="s">
        <v>4</v>
      </c>
      <c r="Y12" s="181" t="str">
        <f>IF($AY$30+$AY$31&gt;0,$AY$31,"")</f>
        <v/>
      </c>
      <c r="Z12" s="118" t="str">
        <f>IF($BE$33+$BE$34&gt;0,$BE$33,"")</f>
        <v/>
      </c>
      <c r="AA12" s="113" t="s">
        <v>4</v>
      </c>
      <c r="AB12" s="181" t="str">
        <f>IF($BE$33+$BE$34&gt;0,$BE$34,"")</f>
        <v/>
      </c>
      <c r="AC12" s="118" t="str">
        <f>IF($AY$11+$AY$12&gt;0,$AY$11,"")</f>
        <v/>
      </c>
      <c r="AD12" s="113" t="s">
        <v>4</v>
      </c>
      <c r="AE12" s="181" t="str">
        <f>IF($AY$11+$AY$12&gt;0,$AY$12,"")</f>
        <v/>
      </c>
      <c r="AF12" s="118" t="str">
        <f>IF($BE$20+$BE$21&gt;0,$BE$20,"")</f>
        <v/>
      </c>
      <c r="AG12" s="113" t="s">
        <v>4</v>
      </c>
      <c r="AH12" s="181" t="str">
        <f>IF($BE$20+$BE$21&gt;0,$BE$21,"")</f>
        <v/>
      </c>
      <c r="AI12" s="118" t="str">
        <f>IF($BB$24+$BB$25&gt;0,$BB$24,"")</f>
        <v/>
      </c>
      <c r="AJ12" s="113" t="s">
        <v>4</v>
      </c>
      <c r="AK12" s="181" t="str">
        <f>IF($BB$24+$BB$25&gt;0,$BB$25,"")</f>
        <v/>
      </c>
      <c r="AL12" s="118" t="str">
        <f>IF($BH$20+$BH$21&gt;0,$BH$20,"")</f>
        <v/>
      </c>
      <c r="AM12" s="113" t="s">
        <v>4</v>
      </c>
      <c r="AN12" s="119" t="str">
        <f>IF($BH$20+$BH$21&gt;0,$BH$21,"")</f>
        <v/>
      </c>
      <c r="AO12" s="121">
        <f t="shared" si="4"/>
        <v>0</v>
      </c>
      <c r="AP12" s="122" t="s">
        <v>4</v>
      </c>
      <c r="AQ12" s="123">
        <f t="shared" si="5"/>
        <v>0</v>
      </c>
      <c r="AR12" s="124">
        <f t="shared" si="6"/>
        <v>0</v>
      </c>
      <c r="AS12" s="125">
        <f t="shared" si="7"/>
        <v>0</v>
      </c>
      <c r="AT12" s="193" t="s">
        <v>4</v>
      </c>
      <c r="AU12" s="127">
        <f t="shared" si="8"/>
        <v>0</v>
      </c>
      <c r="AV12" s="128">
        <f t="shared" si="9"/>
        <v>4</v>
      </c>
      <c r="AW12" s="280"/>
      <c r="AX12" s="399" t="str">
        <f>$K$30</f>
        <v>gg</v>
      </c>
      <c r="AY12" s="395"/>
      <c r="AZ12" s="254"/>
      <c r="BA12" s="399" t="str">
        <f>$K$27</f>
        <v>ee</v>
      </c>
      <c r="BB12" s="395"/>
      <c r="BC12" s="253"/>
      <c r="BD12" s="399" t="str">
        <f>$K$34</f>
        <v>jj</v>
      </c>
      <c r="BE12" s="395"/>
      <c r="BF12" s="253"/>
      <c r="BG12" s="403" t="str">
        <f>$K$30</f>
        <v>gg</v>
      </c>
      <c r="BH12" s="395"/>
      <c r="BI12" s="288"/>
      <c r="BJ12" s="399" t="str">
        <f>$K$25</f>
        <v>dd</v>
      </c>
      <c r="BK12" s="395"/>
      <c r="BL12" s="243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</row>
    <row r="13" spans="1:247" ht="34.950000000000003" customHeight="1" x14ac:dyDescent="0.25">
      <c r="A13" s="205"/>
      <c r="B13" s="88">
        <f t="shared" si="0"/>
        <v>1.0113000000000001</v>
      </c>
      <c r="C13" s="89">
        <f t="shared" si="1"/>
        <v>5</v>
      </c>
      <c r="D13" s="90" t="str">
        <f>$K$27</f>
        <v>ee</v>
      </c>
      <c r="E13" s="91">
        <f>$AR$13</f>
        <v>0</v>
      </c>
      <c r="F13" s="92">
        <f>SUM($AS$13-$AU$13)</f>
        <v>0</v>
      </c>
      <c r="G13" s="93">
        <f>SMALL($B$9:$B$18,5)</f>
        <v>1.0113000000000001</v>
      </c>
      <c r="H13" s="135">
        <f t="shared" si="2"/>
        <v>5</v>
      </c>
      <c r="I13" s="94" t="str">
        <f t="shared" ca="1" si="3"/>
        <v>ee</v>
      </c>
      <c r="J13" s="95" t="str">
        <f>$K$27</f>
        <v>ee</v>
      </c>
      <c r="K13" s="177" t="str">
        <f>IF($BH$36+$BH$37&gt;0,$BH$37,"")</f>
        <v/>
      </c>
      <c r="L13" s="178" t="s">
        <v>4</v>
      </c>
      <c r="M13" s="179" t="str">
        <f>IF($BH$36+$BH$37&gt;0,$BH$36,"")</f>
        <v/>
      </c>
      <c r="N13" s="118" t="str">
        <f>IF($BB$11+$BB$12&gt;0,$BB$12,"")</f>
        <v/>
      </c>
      <c r="O13" s="113" t="s">
        <v>4</v>
      </c>
      <c r="P13" s="181" t="str">
        <f>IF($BB$11+$BB$12&gt;0,$BB$11,"")</f>
        <v/>
      </c>
      <c r="Q13" s="118" t="str">
        <f>IF($BH$17+$BH$18&gt;0,$BH$18,"")</f>
        <v/>
      </c>
      <c r="R13" s="113" t="s">
        <v>4</v>
      </c>
      <c r="S13" s="181" t="str">
        <f>IF($BH$17+$BH$18&gt;0,$BH$17,"")</f>
        <v/>
      </c>
      <c r="T13" s="118" t="str">
        <f>IF($AY$30+$AY$31&gt;0,$AY$31,"")</f>
        <v/>
      </c>
      <c r="U13" s="113" t="s">
        <v>4</v>
      </c>
      <c r="V13" s="181" t="str">
        <f>IF($AY$30+$AY$31&gt;0,$AY$30,"")</f>
        <v/>
      </c>
      <c r="W13" s="129"/>
      <c r="X13" s="116"/>
      <c r="Y13" s="182"/>
      <c r="Z13" s="118" t="str">
        <f>IF($AY$14+$AY$15&gt;0,$AY$14,"")</f>
        <v/>
      </c>
      <c r="AA13" s="119" t="s">
        <v>4</v>
      </c>
      <c r="AB13" s="181" t="str">
        <f>IF($AY$14+$AY$15&gt;0,$AY$15,"")</f>
        <v/>
      </c>
      <c r="AC13" s="118" t="str">
        <f>IF($BE$17+$BE$18&gt;0,$BE$17,"")</f>
        <v/>
      </c>
      <c r="AD13" s="113" t="s">
        <v>4</v>
      </c>
      <c r="AE13" s="181" t="str">
        <f>IF($BE$17+$BE$18&gt;0,$BE$18,"")</f>
        <v/>
      </c>
      <c r="AF13" s="118" t="str">
        <f>IF($BB$27+$BB$28&gt;0,$BB$27,"")</f>
        <v/>
      </c>
      <c r="AG13" s="113" t="s">
        <v>4</v>
      </c>
      <c r="AH13" s="181" t="str">
        <f>IF($BB$27+$BB$28&gt;0,$BB$28,"")</f>
        <v/>
      </c>
      <c r="AI13" s="118" t="str">
        <f>IF($BK$20+$BK$21&gt;0,$BK$20,"")</f>
        <v/>
      </c>
      <c r="AJ13" s="113" t="s">
        <v>4</v>
      </c>
      <c r="AK13" s="181" t="str">
        <f>IF($BK$20+$BK$21&gt;0,$BK$21,"")</f>
        <v/>
      </c>
      <c r="AL13" s="118" t="str">
        <f>IF($BE$24+$BE$25&gt;0,$BE$24,"")</f>
        <v/>
      </c>
      <c r="AM13" s="113" t="s">
        <v>4</v>
      </c>
      <c r="AN13" s="119" t="str">
        <f>IF($BE$24+$BE$25&gt;0,$BE$25,"")</f>
        <v/>
      </c>
      <c r="AO13" s="121">
        <f t="shared" si="4"/>
        <v>0</v>
      </c>
      <c r="AP13" s="122" t="s">
        <v>4</v>
      </c>
      <c r="AQ13" s="123">
        <f t="shared" si="5"/>
        <v>0</v>
      </c>
      <c r="AR13" s="124">
        <f t="shared" si="6"/>
        <v>0</v>
      </c>
      <c r="AS13" s="125">
        <f t="shared" si="7"/>
        <v>0</v>
      </c>
      <c r="AT13" s="193" t="s">
        <v>4</v>
      </c>
      <c r="AU13" s="127">
        <f t="shared" si="8"/>
        <v>0</v>
      </c>
      <c r="AV13" s="128">
        <f t="shared" si="9"/>
        <v>5</v>
      </c>
      <c r="AW13" s="280"/>
      <c r="AX13" s="295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347"/>
      <c r="BL13" s="243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</row>
    <row r="14" spans="1:247" ht="34.950000000000003" customHeight="1" x14ac:dyDescent="0.25">
      <c r="A14" s="205"/>
      <c r="B14" s="88">
        <f t="shared" si="0"/>
        <v>1.0114000000000001</v>
      </c>
      <c r="C14" s="89">
        <f t="shared" si="1"/>
        <v>6</v>
      </c>
      <c r="D14" s="90" t="str">
        <f>$K$28</f>
        <v>ff</v>
      </c>
      <c r="E14" s="91">
        <f>$AR$14</f>
        <v>0</v>
      </c>
      <c r="F14" s="92">
        <f>SUM($AS$14-$AU$14)</f>
        <v>0</v>
      </c>
      <c r="G14" s="93">
        <f>SMALL($B$9:$B$18,6)</f>
        <v>1.0114000000000001</v>
      </c>
      <c r="H14" s="135">
        <f t="shared" si="2"/>
        <v>6</v>
      </c>
      <c r="I14" s="94" t="str">
        <f t="shared" ca="1" si="3"/>
        <v>ff</v>
      </c>
      <c r="J14" s="95" t="str">
        <f>$K$28</f>
        <v>ff</v>
      </c>
      <c r="K14" s="177" t="str">
        <f>IF($BB$20+$BB$21&gt;0,$BB$21,"")</f>
        <v/>
      </c>
      <c r="L14" s="178" t="s">
        <v>4</v>
      </c>
      <c r="M14" s="179" t="str">
        <f>IF($BB$20+$BB$21&gt;0,$BB$20,"")</f>
        <v/>
      </c>
      <c r="N14" s="118" t="str">
        <f>IF($BH$8+$BH$9&gt;0,$BH$9,"")</f>
        <v/>
      </c>
      <c r="O14" s="113" t="s">
        <v>4</v>
      </c>
      <c r="P14" s="181" t="str">
        <f>IF($BH$8+$BH$9&gt;0,$BH$8,"")</f>
        <v/>
      </c>
      <c r="Q14" s="118" t="str">
        <f>IF($AY$27+$AY$28&gt;0,$AY$28,"")</f>
        <v/>
      </c>
      <c r="R14" s="113" t="s">
        <v>4</v>
      </c>
      <c r="S14" s="181" t="str">
        <f>IF($AY$27+$AY$28&gt;0,$AY$27,"")</f>
        <v/>
      </c>
      <c r="T14" s="118" t="str">
        <f>IF($BE$33+$BE$34&gt;0,$BE$34,"")</f>
        <v/>
      </c>
      <c r="U14" s="113" t="s">
        <v>4</v>
      </c>
      <c r="V14" s="181" t="str">
        <f>IF($BE$33+$BE$34&gt;0,$BE$33,"")</f>
        <v/>
      </c>
      <c r="W14" s="118" t="str">
        <f>IF($AY$14+$AY$15&gt;0,$AY$15,"")</f>
        <v/>
      </c>
      <c r="X14" s="113" t="s">
        <v>4</v>
      </c>
      <c r="Y14" s="181" t="str">
        <f>IF($AY$14+$AY$15&gt;0,$AY$14,"")</f>
        <v/>
      </c>
      <c r="Z14" s="129"/>
      <c r="AA14" s="130"/>
      <c r="AB14" s="182"/>
      <c r="AC14" s="118" t="str">
        <f>IF($BB$30+$BB$31&gt;0,$BB$30,"")</f>
        <v/>
      </c>
      <c r="AD14" s="113" t="s">
        <v>4</v>
      </c>
      <c r="AE14" s="181" t="str">
        <f>IF($BB$30+$BB$31&gt;0,$BB$31,"")</f>
        <v/>
      </c>
      <c r="AF14" s="118" t="str">
        <f>IF($BK$8+$BK$9&gt;0,$BK$8,"")</f>
        <v/>
      </c>
      <c r="AG14" s="113" t="s">
        <v>4</v>
      </c>
      <c r="AH14" s="181" t="str">
        <f>IF($BK$8+$BK$9&gt;0,$BK$9,"")</f>
        <v/>
      </c>
      <c r="AI14" s="118" t="str">
        <f>IF($BH$27+$BH$28&gt;0,$BH$27,"")</f>
        <v/>
      </c>
      <c r="AJ14" s="113" t="s">
        <v>4</v>
      </c>
      <c r="AK14" s="181" t="str">
        <f>IF($BH$27+$BH$28&gt;0,$BH$28,"")</f>
        <v/>
      </c>
      <c r="AL14" s="118" t="str">
        <f>IF($BE$11+$BE$12&gt;0,$BE$11,"")</f>
        <v/>
      </c>
      <c r="AM14" s="113" t="s">
        <v>4</v>
      </c>
      <c r="AN14" s="119" t="str">
        <f>IF($BE$11+$BE$12&gt;0,$BE$12,"")</f>
        <v/>
      </c>
      <c r="AO14" s="121">
        <f t="shared" si="4"/>
        <v>0</v>
      </c>
      <c r="AP14" s="122" t="s">
        <v>4</v>
      </c>
      <c r="AQ14" s="123">
        <f t="shared" si="5"/>
        <v>0</v>
      </c>
      <c r="AR14" s="124">
        <f t="shared" si="6"/>
        <v>0</v>
      </c>
      <c r="AS14" s="125">
        <f t="shared" si="7"/>
        <v>0</v>
      </c>
      <c r="AT14" s="193" t="s">
        <v>4</v>
      </c>
      <c r="AU14" s="127">
        <f t="shared" si="8"/>
        <v>0</v>
      </c>
      <c r="AV14" s="128">
        <f t="shared" si="9"/>
        <v>6</v>
      </c>
      <c r="AW14" s="280"/>
      <c r="AX14" s="398" t="str">
        <f>$K$27</f>
        <v>ee</v>
      </c>
      <c r="AY14" s="394"/>
      <c r="AZ14" s="254"/>
      <c r="BA14" s="398" t="str">
        <f>$K$31</f>
        <v>hh</v>
      </c>
      <c r="BB14" s="394"/>
      <c r="BC14" s="253"/>
      <c r="BD14" s="398" t="str">
        <f>$K$21</f>
        <v>aa</v>
      </c>
      <c r="BE14" s="394"/>
      <c r="BF14" s="253"/>
      <c r="BG14" s="400" t="str">
        <f>$K$31</f>
        <v>hh</v>
      </c>
      <c r="BH14" s="394"/>
      <c r="BI14" s="288"/>
      <c r="BJ14" s="400" t="str">
        <f>$K$22</f>
        <v>bb</v>
      </c>
      <c r="BK14" s="394"/>
      <c r="BL14" s="243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</row>
    <row r="15" spans="1:247" ht="34.950000000000003" customHeight="1" thickBot="1" x14ac:dyDescent="0.3">
      <c r="A15" s="205"/>
      <c r="B15" s="88">
        <f t="shared" si="0"/>
        <v>1.0115000000000001</v>
      </c>
      <c r="C15" s="89">
        <f t="shared" si="1"/>
        <v>7</v>
      </c>
      <c r="D15" s="90" t="str">
        <f>$K$30</f>
        <v>gg</v>
      </c>
      <c r="E15" s="91">
        <f>$AR$15</f>
        <v>0</v>
      </c>
      <c r="F15" s="92">
        <f>SUM($AS$15-$AU$15)</f>
        <v>0</v>
      </c>
      <c r="G15" s="93">
        <f>SMALL($B$9:$B$18,7)</f>
        <v>1.0115000000000001</v>
      </c>
      <c r="H15" s="135">
        <f t="shared" si="2"/>
        <v>7</v>
      </c>
      <c r="I15" s="94" t="str">
        <f t="shared" ca="1" si="3"/>
        <v>gg</v>
      </c>
      <c r="J15" s="95" t="str">
        <f>$K$30</f>
        <v>gg</v>
      </c>
      <c r="K15" s="177" t="str">
        <f>IF($BH$11+$BH$12&gt;0,$BH$12,"")</f>
        <v/>
      </c>
      <c r="L15" s="178" t="s">
        <v>4</v>
      </c>
      <c r="M15" s="179" t="str">
        <f>IF($BH$11+$BH$12&gt;0,$BH$11,"")</f>
        <v/>
      </c>
      <c r="N15" s="118" t="str">
        <f>IF($AY$24+$AY$25&gt;0,$AY$25,"")</f>
        <v/>
      </c>
      <c r="O15" s="113" t="s">
        <v>4</v>
      </c>
      <c r="P15" s="181" t="str">
        <f>IF($AY$24+$AY$25&gt;0,$AY$24,"")</f>
        <v/>
      </c>
      <c r="Q15" s="118" t="str">
        <f>IF($BE$36+$BE$37&gt;0,$BE$37,"")</f>
        <v/>
      </c>
      <c r="R15" s="113" t="s">
        <v>4</v>
      </c>
      <c r="S15" s="181" t="str">
        <f>IF($BE$36+$BE$37&gt;0,$BE$36,"")</f>
        <v/>
      </c>
      <c r="T15" s="118" t="str">
        <f>IF($AY$11+$AY$12&gt;0,$AY$12,"")</f>
        <v/>
      </c>
      <c r="U15" s="113" t="s">
        <v>4</v>
      </c>
      <c r="V15" s="181" t="str">
        <f>IF($AY$11+$AY$12&gt;0,$AY$11,"")</f>
        <v/>
      </c>
      <c r="W15" s="118" t="str">
        <f>IF($BE$17+$BE$18&gt;0,$BE$18,"")</f>
        <v/>
      </c>
      <c r="X15" s="113" t="s">
        <v>4</v>
      </c>
      <c r="Y15" s="181" t="str">
        <f>IF($BE$17+$BE$18&gt;0,$BE$17,"")</f>
        <v/>
      </c>
      <c r="Z15" s="118" t="str">
        <f>IF($BB$30+$BB$31&gt;0,$BB$31,"")</f>
        <v/>
      </c>
      <c r="AA15" s="119" t="s">
        <v>4</v>
      </c>
      <c r="AB15" s="181" t="str">
        <f>IF($BB$30+$BB$31&gt;0,$BB$30,"")</f>
        <v/>
      </c>
      <c r="AC15" s="129"/>
      <c r="AD15" s="116"/>
      <c r="AE15" s="182"/>
      <c r="AF15" s="118" t="str">
        <f>IF($BH$24+$BH$25&gt;0,$BH$24,"")</f>
        <v/>
      </c>
      <c r="AG15" s="113" t="s">
        <v>4</v>
      </c>
      <c r="AH15" s="181" t="str">
        <f>IF($BH$24+$BH$25&gt;0,$BH$25,"")</f>
        <v/>
      </c>
      <c r="AI15" s="118" t="str">
        <f>IF($BB$17+$BB$18&gt;0,$BB$17,"")</f>
        <v/>
      </c>
      <c r="AJ15" s="113" t="s">
        <v>4</v>
      </c>
      <c r="AK15" s="181" t="str">
        <f>IF($BB$17+$BB$18&gt;0,$BB$18,"")</f>
        <v/>
      </c>
      <c r="AL15" s="118" t="str">
        <f>IF($BK$17+$BK$18&gt;0,$BK$17,"")</f>
        <v/>
      </c>
      <c r="AM15" s="113" t="s">
        <v>4</v>
      </c>
      <c r="AN15" s="119" t="str">
        <f>IF($BK$17+$BK$18&gt;0,$BK$18,"")</f>
        <v/>
      </c>
      <c r="AO15" s="121">
        <f t="shared" si="4"/>
        <v>0</v>
      </c>
      <c r="AP15" s="122" t="s">
        <v>4</v>
      </c>
      <c r="AQ15" s="123">
        <f t="shared" si="5"/>
        <v>0</v>
      </c>
      <c r="AR15" s="124">
        <f t="shared" si="6"/>
        <v>0</v>
      </c>
      <c r="AS15" s="125">
        <f t="shared" si="7"/>
        <v>0</v>
      </c>
      <c r="AT15" s="193" t="s">
        <v>4</v>
      </c>
      <c r="AU15" s="127">
        <f t="shared" si="8"/>
        <v>0</v>
      </c>
      <c r="AV15" s="128">
        <f t="shared" si="9"/>
        <v>7</v>
      </c>
      <c r="AW15" s="280"/>
      <c r="AX15" s="399" t="str">
        <f>$K$28</f>
        <v>ff</v>
      </c>
      <c r="AY15" s="395"/>
      <c r="AZ15" s="254"/>
      <c r="BA15" s="399" t="str">
        <f>$K$34</f>
        <v>jj</v>
      </c>
      <c r="BB15" s="395"/>
      <c r="BC15" s="253"/>
      <c r="BD15" s="403" t="str">
        <f>$K$22</f>
        <v>bb</v>
      </c>
      <c r="BE15" s="395"/>
      <c r="BF15" s="253"/>
      <c r="BG15" s="399" t="str">
        <f>$K$33</f>
        <v>ii</v>
      </c>
      <c r="BH15" s="395"/>
      <c r="BI15" s="288"/>
      <c r="BJ15" s="399" t="str">
        <f>$K$24</f>
        <v>cc</v>
      </c>
      <c r="BK15" s="395"/>
      <c r="BL15" s="243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</row>
    <row r="16" spans="1:247" ht="34.950000000000003" customHeight="1" x14ac:dyDescent="0.25">
      <c r="A16" s="205"/>
      <c r="B16" s="88">
        <f t="shared" si="0"/>
        <v>1.0116000000000001</v>
      </c>
      <c r="C16" s="89">
        <f t="shared" si="1"/>
        <v>8</v>
      </c>
      <c r="D16" s="133" t="str">
        <f>$K$31</f>
        <v>hh</v>
      </c>
      <c r="E16" s="91">
        <f>$AR$16</f>
        <v>0</v>
      </c>
      <c r="F16" s="92">
        <f>SUM($AS$16-$AU$16)</f>
        <v>0</v>
      </c>
      <c r="G16" s="93">
        <f>SMALL($B$9:$B$18,8)</f>
        <v>1.0116000000000001</v>
      </c>
      <c r="H16" s="135">
        <f t="shared" si="2"/>
        <v>8</v>
      </c>
      <c r="I16" s="94" t="str">
        <f t="shared" ca="1" si="3"/>
        <v>hh</v>
      </c>
      <c r="J16" s="95" t="str">
        <f>$K$31</f>
        <v>hh</v>
      </c>
      <c r="K16" s="177" t="str">
        <f>IF($AY$33+$AY$34&gt;0,$AY$34,"")</f>
        <v/>
      </c>
      <c r="L16" s="178" t="s">
        <v>4</v>
      </c>
      <c r="M16" s="179" t="str">
        <f>IF($AY$33+$AY$34&gt;0,$AY$33,"")</f>
        <v/>
      </c>
      <c r="N16" s="118" t="str">
        <f>IF($BE$27+$BE$28&gt;0,$BE$28,"")</f>
        <v/>
      </c>
      <c r="O16" s="113" t="s">
        <v>4</v>
      </c>
      <c r="P16" s="181" t="str">
        <f>IF($BE$27+$BE$28&gt;0,$BE$27,"")</f>
        <v/>
      </c>
      <c r="Q16" s="118" t="str">
        <f>IF($AY$20+$AY$21&gt;0,$AY$21,"")</f>
        <v/>
      </c>
      <c r="R16" s="113" t="s">
        <v>4</v>
      </c>
      <c r="S16" s="181" t="str">
        <f>IF($AY$20+$AY$21&gt;0,$AY$20,"")</f>
        <v/>
      </c>
      <c r="T16" s="118" t="str">
        <f>IF($BE$20+$BE$21&gt;0,$BE$21,"")</f>
        <v/>
      </c>
      <c r="U16" s="113" t="s">
        <v>4</v>
      </c>
      <c r="V16" s="181" t="str">
        <f>IF($BE$20+$BE$21&gt;0,$BE$20,"")</f>
        <v/>
      </c>
      <c r="W16" s="118" t="str">
        <f>IF($BB$27+$BB$28&gt;0,$BB$28,"")</f>
        <v/>
      </c>
      <c r="X16" s="119" t="s">
        <v>4</v>
      </c>
      <c r="Y16" s="181" t="str">
        <f>IF($BB$27+$BB$28&gt;0,$BB$27,"")</f>
        <v/>
      </c>
      <c r="Z16" s="118" t="str">
        <f>IF($BK$8+$BK$9&gt;0,$BK$9,"")</f>
        <v/>
      </c>
      <c r="AA16" s="119" t="s">
        <v>4</v>
      </c>
      <c r="AB16" s="181" t="str">
        <f>IF($BK$8+$BK$9&gt;0,$BK$8,"")</f>
        <v/>
      </c>
      <c r="AC16" s="118" t="str">
        <f>IF($BH$24+$BH$25&gt;0,$BH$25,"")</f>
        <v/>
      </c>
      <c r="AD16" s="113" t="s">
        <v>4</v>
      </c>
      <c r="AE16" s="181" t="str">
        <f>IF($BH$24+$BH$25&gt;0,$BH$24,"")</f>
        <v/>
      </c>
      <c r="AF16" s="129"/>
      <c r="AG16" s="116"/>
      <c r="AH16" s="182"/>
      <c r="AI16" s="118" t="str">
        <f>IF($BH$14+$BH$15&gt;0,$BH$14,"")</f>
        <v/>
      </c>
      <c r="AJ16" s="113" t="s">
        <v>4</v>
      </c>
      <c r="AK16" s="181" t="str">
        <f>IF($BH$14+$BH$15&gt;0,$BH$15,"")</f>
        <v/>
      </c>
      <c r="AL16" s="118" t="str">
        <f>IF($BB$14+$BB$15&gt;0,$BB$14,"")</f>
        <v/>
      </c>
      <c r="AM16" s="113" t="s">
        <v>4</v>
      </c>
      <c r="AN16" s="119" t="str">
        <f>IF($BB$14+$BB$15&gt;0,$BB$15,"")</f>
        <v/>
      </c>
      <c r="AO16" s="121">
        <f t="shared" si="4"/>
        <v>0</v>
      </c>
      <c r="AP16" s="122" t="s">
        <v>4</v>
      </c>
      <c r="AQ16" s="123">
        <f t="shared" si="5"/>
        <v>0</v>
      </c>
      <c r="AR16" s="124">
        <f t="shared" si="6"/>
        <v>0</v>
      </c>
      <c r="AS16" s="125">
        <f t="shared" si="7"/>
        <v>0</v>
      </c>
      <c r="AT16" s="193" t="s">
        <v>4</v>
      </c>
      <c r="AU16" s="127">
        <f t="shared" si="8"/>
        <v>0</v>
      </c>
      <c r="AV16" s="128">
        <f t="shared" si="9"/>
        <v>8</v>
      </c>
      <c r="AW16" s="290"/>
      <c r="AX16" s="254"/>
      <c r="AY16" s="347"/>
      <c r="AZ16" s="254"/>
      <c r="BA16" s="254"/>
      <c r="BB16" s="347"/>
      <c r="BC16" s="254"/>
      <c r="BD16" s="254"/>
      <c r="BE16" s="347"/>
      <c r="BF16" s="254"/>
      <c r="BG16" s="254"/>
      <c r="BH16" s="347"/>
      <c r="BI16" s="254"/>
      <c r="BJ16" s="254"/>
      <c r="BK16" s="405"/>
      <c r="BL16" s="243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</row>
    <row r="17" spans="1:247" ht="34.950000000000003" customHeight="1" x14ac:dyDescent="0.25">
      <c r="A17" s="205"/>
      <c r="B17" s="88">
        <f t="shared" si="0"/>
        <v>1.0117</v>
      </c>
      <c r="C17" s="89">
        <f t="shared" si="1"/>
        <v>9</v>
      </c>
      <c r="D17" s="133" t="str">
        <f>$K$33</f>
        <v>ii</v>
      </c>
      <c r="E17" s="91">
        <f>$AR$17</f>
        <v>0</v>
      </c>
      <c r="F17" s="92">
        <f>SUM($AS$17-$AU$17)</f>
        <v>0</v>
      </c>
      <c r="G17" s="93">
        <f>SMALL($B$9:$B$18,9)</f>
        <v>1.0117</v>
      </c>
      <c r="H17" s="135">
        <f t="shared" si="2"/>
        <v>9</v>
      </c>
      <c r="I17" s="94" t="str">
        <f t="shared" ca="1" si="3"/>
        <v>ii</v>
      </c>
      <c r="J17" s="95" t="str">
        <f>$K$33</f>
        <v>ii</v>
      </c>
      <c r="K17" s="177" t="str">
        <f>IF($BE$30+$BE$31&gt;0,$BE$31,"")</f>
        <v/>
      </c>
      <c r="L17" s="178" t="s">
        <v>4</v>
      </c>
      <c r="M17" s="179" t="str">
        <f>IF($BE$30+$BE$31&gt;0,$BE$30,"")</f>
        <v/>
      </c>
      <c r="N17" s="118" t="str">
        <f>IF($AY$17+$AY$18&gt;0,$AY$18,"")</f>
        <v/>
      </c>
      <c r="O17" s="113" t="s">
        <v>4</v>
      </c>
      <c r="P17" s="181" t="str">
        <f>IF($AY$17+$AY$18&gt;0,$AY$17,"")</f>
        <v/>
      </c>
      <c r="Q17" s="118" t="str">
        <f>IF($BE$8+$BE$9&gt;0,$BE$9,"")</f>
        <v/>
      </c>
      <c r="R17" s="113" t="s">
        <v>4</v>
      </c>
      <c r="S17" s="181" t="str">
        <f>IF($BE$8+$BE$9&gt;0,$BE$8,"")</f>
        <v/>
      </c>
      <c r="T17" s="118" t="str">
        <f>IF($BB$24+$BB$25&gt;0,$BB$25,"")</f>
        <v/>
      </c>
      <c r="U17" s="113" t="s">
        <v>4</v>
      </c>
      <c r="V17" s="181" t="str">
        <f>IF($BB$24+$BB$25&gt;0,$BB$24,"")</f>
        <v/>
      </c>
      <c r="W17" s="118" t="str">
        <f>IF($BK$20+$BK$21&gt;0,$BK$21,"")</f>
        <v/>
      </c>
      <c r="X17" s="113" t="s">
        <v>4</v>
      </c>
      <c r="Y17" s="181" t="str">
        <f>IF($BK$20+$BK$21&gt;0,$BK$20,"")</f>
        <v/>
      </c>
      <c r="Z17" s="118" t="str">
        <f>IF($BH$27+$BH$28&gt;0,$BH$28,"")</f>
        <v/>
      </c>
      <c r="AA17" s="113" t="s">
        <v>4</v>
      </c>
      <c r="AB17" s="181" t="str">
        <f>IF($BH$27+$BH$28&gt;0,$BH$27,"")</f>
        <v/>
      </c>
      <c r="AC17" s="118" t="str">
        <f>IF($BB$17+$BB$18&gt;0,$BB$18,"")</f>
        <v/>
      </c>
      <c r="AD17" s="113" t="s">
        <v>4</v>
      </c>
      <c r="AE17" s="181" t="str">
        <f>IF($BB$17+$BB$18&gt;0,$BB$17,"")</f>
        <v/>
      </c>
      <c r="AF17" s="118" t="str">
        <f>IF($BH$14+$BH$15&gt;0,$BH$15,"")</f>
        <v/>
      </c>
      <c r="AG17" s="113" t="s">
        <v>4</v>
      </c>
      <c r="AH17" s="181" t="str">
        <f>IF($BH$14+$BH$15&gt;0,$BH$14,"")</f>
        <v/>
      </c>
      <c r="AI17" s="129"/>
      <c r="AJ17" s="116"/>
      <c r="AK17" s="182"/>
      <c r="AL17" s="118" t="str">
        <f>IF($AY$36+$AY$37&gt;0,$AY$36,"")</f>
        <v/>
      </c>
      <c r="AM17" s="113" t="s">
        <v>4</v>
      </c>
      <c r="AN17" s="119" t="str">
        <f>IF($AY$36+$AY$37&gt;0,$AY$37,"")</f>
        <v/>
      </c>
      <c r="AO17" s="121">
        <f t="shared" si="4"/>
        <v>0</v>
      </c>
      <c r="AP17" s="122" t="s">
        <v>4</v>
      </c>
      <c r="AQ17" s="123">
        <f t="shared" si="5"/>
        <v>0</v>
      </c>
      <c r="AR17" s="124">
        <f t="shared" si="6"/>
        <v>0</v>
      </c>
      <c r="AS17" s="125">
        <f t="shared" si="7"/>
        <v>0</v>
      </c>
      <c r="AT17" s="193" t="s">
        <v>4</v>
      </c>
      <c r="AU17" s="127">
        <f t="shared" si="8"/>
        <v>0</v>
      </c>
      <c r="AV17" s="128">
        <f t="shared" si="9"/>
        <v>9</v>
      </c>
      <c r="AW17" s="290"/>
      <c r="AX17" s="400" t="str">
        <f>$K$22</f>
        <v>bb</v>
      </c>
      <c r="AY17" s="394"/>
      <c r="AZ17" s="254"/>
      <c r="BA17" s="400" t="str">
        <f>$K$30</f>
        <v>gg</v>
      </c>
      <c r="BB17" s="394"/>
      <c r="BC17" s="254"/>
      <c r="BD17" s="400" t="str">
        <f>$K$27</f>
        <v>ee</v>
      </c>
      <c r="BE17" s="394"/>
      <c r="BF17" s="254"/>
      <c r="BG17" s="400" t="str">
        <f>$K$24</f>
        <v>cc</v>
      </c>
      <c r="BH17" s="394"/>
      <c r="BI17" s="254"/>
      <c r="BJ17" s="400" t="str">
        <f>$K$30</f>
        <v>gg</v>
      </c>
      <c r="BK17" s="394"/>
      <c r="BL17" s="243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</row>
    <row r="18" spans="1:247" ht="34.950000000000003" customHeight="1" thickBot="1" x14ac:dyDescent="0.3">
      <c r="A18" s="205"/>
      <c r="B18" s="132">
        <f t="shared" si="0"/>
        <v>1.0118</v>
      </c>
      <c r="C18" s="92">
        <f t="shared" si="1"/>
        <v>10</v>
      </c>
      <c r="D18" s="133" t="str">
        <f>$K$34</f>
        <v>jj</v>
      </c>
      <c r="E18" s="91">
        <f>$AR$18</f>
        <v>0</v>
      </c>
      <c r="F18" s="92">
        <f>SUM($AS$18-$AU$18)</f>
        <v>0</v>
      </c>
      <c r="G18" s="134">
        <f>SMALL($B$9:$B$18,10)</f>
        <v>1.0118</v>
      </c>
      <c r="H18" s="135">
        <f t="shared" si="2"/>
        <v>10</v>
      </c>
      <c r="I18" s="183" t="str">
        <f t="shared" ca="1" si="3"/>
        <v>jj</v>
      </c>
      <c r="J18" s="95" t="str">
        <f>$K$34</f>
        <v>jj</v>
      </c>
      <c r="K18" s="184" t="str">
        <f>IF($AY$8+$AY$9&gt;0,$AY$9,"")</f>
        <v/>
      </c>
      <c r="L18" s="185" t="s">
        <v>4</v>
      </c>
      <c r="M18" s="186" t="str">
        <f>IF($AY$8+$AY$9&gt;0,$AY$8,"")</f>
        <v/>
      </c>
      <c r="N18" s="140" t="str">
        <f>IF($BB$36+$BB$37&gt;0,$BB$37,"")</f>
        <v/>
      </c>
      <c r="O18" s="138" t="s">
        <v>4</v>
      </c>
      <c r="P18" s="187" t="str">
        <f>IF($BB$36+$BB$37&gt;0,$BB$36,"")</f>
        <v/>
      </c>
      <c r="Q18" s="140" t="str">
        <f>IF($BH$30+$BH$31&gt;0,$BH$31,"")</f>
        <v/>
      </c>
      <c r="R18" s="138" t="s">
        <v>4</v>
      </c>
      <c r="S18" s="187" t="str">
        <f>IF($BH$30+$BH$31&gt;0,$BH$30,"")</f>
        <v/>
      </c>
      <c r="T18" s="140" t="str">
        <f>IF($BH$20+$BH$21&gt;0,$BH$21,"")</f>
        <v/>
      </c>
      <c r="U18" s="138" t="s">
        <v>4</v>
      </c>
      <c r="V18" s="187" t="str">
        <f>IF($BH$20+$BH$21&gt;0,$BH$20,"")</f>
        <v/>
      </c>
      <c r="W18" s="140" t="str">
        <f>IF($BE$24+$BE$25&gt;0,$BE$25,"")</f>
        <v/>
      </c>
      <c r="X18" s="138" t="s">
        <v>4</v>
      </c>
      <c r="Y18" s="187" t="str">
        <f>IF($BE$24+$BE$25&gt;0,$BE$24,"")</f>
        <v/>
      </c>
      <c r="Z18" s="140" t="str">
        <f>IF($BE$11+$BE$12&gt;0,$BE$12,"")</f>
        <v/>
      </c>
      <c r="AA18" s="138" t="s">
        <v>4</v>
      </c>
      <c r="AB18" s="187" t="str">
        <f>IF($BE$11+$BE$12&gt;0,$BE$11,"")</f>
        <v/>
      </c>
      <c r="AC18" s="140" t="str">
        <f>IF($BK$17+$BK$18&gt;0,$BK$18,"")</f>
        <v/>
      </c>
      <c r="AD18" s="138" t="s">
        <v>4</v>
      </c>
      <c r="AE18" s="187" t="str">
        <f>IF($BK$17+$BK$18&gt;0,$BK$17,"")</f>
        <v/>
      </c>
      <c r="AF18" s="140" t="str">
        <f>IF($BB$14+$BB$15&gt;0,$BB$15,"")</f>
        <v/>
      </c>
      <c r="AG18" s="138" t="s">
        <v>4</v>
      </c>
      <c r="AH18" s="187" t="str">
        <f>IF($BB$14+$BB$15&gt;0,$BB$14,"")</f>
        <v/>
      </c>
      <c r="AI18" s="140" t="str">
        <f>IF($AY$36+$AY$37&gt;0,$AY$37,"")</f>
        <v/>
      </c>
      <c r="AJ18" s="138" t="s">
        <v>4</v>
      </c>
      <c r="AK18" s="187" t="str">
        <f>IF($AY$36+$AY$37&gt;0,$AY$36,"")</f>
        <v/>
      </c>
      <c r="AL18" s="188"/>
      <c r="AM18" s="143"/>
      <c r="AN18" s="189"/>
      <c r="AO18" s="145">
        <f t="shared" si="4"/>
        <v>0</v>
      </c>
      <c r="AP18" s="146" t="s">
        <v>4</v>
      </c>
      <c r="AQ18" s="147">
        <f t="shared" si="5"/>
        <v>0</v>
      </c>
      <c r="AR18" s="148">
        <f t="shared" si="6"/>
        <v>0</v>
      </c>
      <c r="AS18" s="149">
        <f t="shared" si="7"/>
        <v>0</v>
      </c>
      <c r="AT18" s="194" t="s">
        <v>4</v>
      </c>
      <c r="AU18" s="151">
        <f t="shared" si="8"/>
        <v>0</v>
      </c>
      <c r="AV18" s="152">
        <f t="shared" si="9"/>
        <v>10</v>
      </c>
      <c r="AW18" s="290"/>
      <c r="AX18" s="399" t="str">
        <f>$K$33</f>
        <v>ii</v>
      </c>
      <c r="AY18" s="395"/>
      <c r="AZ18" s="254"/>
      <c r="BA18" s="399" t="str">
        <f>$K$33</f>
        <v>ii</v>
      </c>
      <c r="BB18" s="395"/>
      <c r="BC18" s="254"/>
      <c r="BD18" s="399" t="str">
        <f>$K$30</f>
        <v>gg</v>
      </c>
      <c r="BE18" s="395"/>
      <c r="BF18" s="254"/>
      <c r="BG18" s="399" t="str">
        <f>$K$27</f>
        <v>ee</v>
      </c>
      <c r="BH18" s="395"/>
      <c r="BI18" s="254"/>
      <c r="BJ18" s="399" t="str">
        <f>$K$34</f>
        <v>jj</v>
      </c>
      <c r="BK18" s="395"/>
      <c r="BL18" s="243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</row>
    <row r="19" spans="1:247" ht="34.950000000000003" customHeight="1" x14ac:dyDescent="0.25">
      <c r="A19" s="205"/>
      <c r="B19" s="170"/>
      <c r="C19" s="170"/>
      <c r="D19" s="170"/>
      <c r="E19" s="170"/>
      <c r="F19" s="170"/>
      <c r="G19" s="170"/>
      <c r="H19" s="170"/>
      <c r="I19" s="170"/>
      <c r="J19" s="271"/>
      <c r="K19" s="278"/>
      <c r="L19" s="278"/>
      <c r="M19" s="277"/>
      <c r="N19" s="277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79"/>
      <c r="AT19" s="279"/>
      <c r="AU19" s="279"/>
      <c r="AV19" s="279"/>
      <c r="AW19" s="280"/>
      <c r="AX19" s="285"/>
      <c r="AY19" s="348"/>
      <c r="AZ19" s="254"/>
      <c r="BA19" s="254"/>
      <c r="BB19" s="348"/>
      <c r="BC19" s="254"/>
      <c r="BD19" s="285"/>
      <c r="BE19" s="348"/>
      <c r="BF19" s="254"/>
      <c r="BG19" s="285"/>
      <c r="BH19" s="348"/>
      <c r="BI19" s="254"/>
      <c r="BJ19" s="285"/>
      <c r="BK19" s="348"/>
      <c r="BL19" s="243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</row>
    <row r="20" spans="1:247" ht="34.950000000000003" customHeight="1" thickBot="1" x14ac:dyDescent="0.45">
      <c r="A20" s="205"/>
      <c r="B20" s="170"/>
      <c r="C20" s="170"/>
      <c r="D20" s="170"/>
      <c r="E20" s="170"/>
      <c r="F20" s="170"/>
      <c r="G20" s="170"/>
      <c r="H20" s="170"/>
      <c r="I20" s="170"/>
      <c r="J20" s="238"/>
      <c r="K20" s="502" t="s">
        <v>85</v>
      </c>
      <c r="L20" s="502"/>
      <c r="M20" s="502"/>
      <c r="N20" s="502"/>
      <c r="O20" s="502"/>
      <c r="P20" s="502"/>
      <c r="Q20" s="502"/>
      <c r="R20" s="502"/>
      <c r="S20" s="502"/>
      <c r="T20" s="214"/>
      <c r="U20" s="214"/>
      <c r="V20" s="214"/>
      <c r="W20" s="214"/>
      <c r="X20" s="214"/>
      <c r="Y20" s="214"/>
      <c r="Z20" s="214"/>
      <c r="AA20" s="214"/>
      <c r="AB20" s="214"/>
      <c r="AC20" s="502" t="s">
        <v>5</v>
      </c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230"/>
      <c r="AP20" s="230"/>
      <c r="AQ20" s="230"/>
      <c r="AR20" s="230"/>
      <c r="AS20" s="281"/>
      <c r="AT20" s="281"/>
      <c r="AU20" s="281"/>
      <c r="AV20" s="282"/>
      <c r="AW20" s="279"/>
      <c r="AX20" s="400" t="str">
        <f>$K$24</f>
        <v>cc</v>
      </c>
      <c r="AY20" s="394"/>
      <c r="AZ20" s="257"/>
      <c r="BA20" s="398" t="str">
        <f>$K$21</f>
        <v>aa</v>
      </c>
      <c r="BB20" s="394"/>
      <c r="BC20" s="257"/>
      <c r="BD20" s="398" t="str">
        <f>$K$25</f>
        <v>dd</v>
      </c>
      <c r="BE20" s="394"/>
      <c r="BF20" s="253"/>
      <c r="BG20" s="398" t="str">
        <f>$K$25</f>
        <v>dd</v>
      </c>
      <c r="BH20" s="394"/>
      <c r="BI20" s="288"/>
      <c r="BJ20" s="400" t="str">
        <f>$K$27</f>
        <v>ee</v>
      </c>
      <c r="BK20" s="394"/>
      <c r="BL20" s="243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</row>
    <row r="21" spans="1:247" ht="34.950000000000003" customHeight="1" thickTop="1" thickBot="1" x14ac:dyDescent="0.3">
      <c r="A21" s="205"/>
      <c r="B21" s="170"/>
      <c r="C21" s="170"/>
      <c r="D21" s="170"/>
      <c r="E21" s="170"/>
      <c r="F21" s="170"/>
      <c r="G21" s="170"/>
      <c r="H21" s="170"/>
      <c r="I21" s="170"/>
      <c r="J21" s="273" t="s">
        <v>6</v>
      </c>
      <c r="K21" s="494" t="s">
        <v>7</v>
      </c>
      <c r="L21" s="494"/>
      <c r="M21" s="494"/>
      <c r="N21" s="494"/>
      <c r="O21" s="494"/>
      <c r="P21" s="494"/>
      <c r="Q21" s="494"/>
      <c r="R21" s="494"/>
      <c r="S21" s="494"/>
      <c r="T21" s="214"/>
      <c r="U21" s="214"/>
      <c r="V21" s="214"/>
      <c r="W21" s="214"/>
      <c r="X21" s="214"/>
      <c r="Y21" s="214"/>
      <c r="Z21" s="214"/>
      <c r="AA21" s="214"/>
      <c r="AB21" s="214"/>
      <c r="AC21" s="503" t="str">
        <f ca="1">$I$9</f>
        <v>aa</v>
      </c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5"/>
      <c r="AO21" s="274"/>
      <c r="AP21" s="274"/>
      <c r="AQ21" s="274"/>
      <c r="AR21" s="274"/>
      <c r="AS21" s="274"/>
      <c r="AT21" s="274"/>
      <c r="AU21" s="274"/>
      <c r="AV21" s="274"/>
      <c r="AW21" s="280"/>
      <c r="AX21" s="399" t="str">
        <f>$K$31</f>
        <v>hh</v>
      </c>
      <c r="AY21" s="395"/>
      <c r="AZ21" s="254"/>
      <c r="BA21" s="399" t="str">
        <f>$K$28</f>
        <v>ff</v>
      </c>
      <c r="BB21" s="395"/>
      <c r="BC21" s="253"/>
      <c r="BD21" s="399" t="str">
        <f>$K$31</f>
        <v>hh</v>
      </c>
      <c r="BE21" s="395"/>
      <c r="BF21" s="253"/>
      <c r="BG21" s="399" t="str">
        <f>$K$34</f>
        <v>jj</v>
      </c>
      <c r="BH21" s="395"/>
      <c r="BI21" s="288"/>
      <c r="BJ21" s="399" t="str">
        <f>$K$33</f>
        <v>ii</v>
      </c>
      <c r="BK21" s="395"/>
      <c r="BL21" s="243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</row>
    <row r="22" spans="1:247" ht="34.950000000000003" customHeight="1" thickTop="1" thickBot="1" x14ac:dyDescent="0.45">
      <c r="A22" s="205"/>
      <c r="B22" s="170"/>
      <c r="C22" s="170"/>
      <c r="D22" s="170"/>
      <c r="E22" s="170"/>
      <c r="F22" s="170"/>
      <c r="G22" s="170"/>
      <c r="H22" s="170"/>
      <c r="I22" s="170"/>
      <c r="J22" s="273" t="s">
        <v>9</v>
      </c>
      <c r="K22" s="494" t="s">
        <v>10</v>
      </c>
      <c r="L22" s="494"/>
      <c r="M22" s="494"/>
      <c r="N22" s="494"/>
      <c r="O22" s="494"/>
      <c r="P22" s="494"/>
      <c r="Q22" s="494"/>
      <c r="R22" s="494"/>
      <c r="S22" s="494"/>
      <c r="T22" s="214"/>
      <c r="U22" s="214"/>
      <c r="V22" s="214"/>
      <c r="W22" s="214"/>
      <c r="X22" s="214"/>
      <c r="Y22" s="214"/>
      <c r="Z22" s="501" t="s">
        <v>42</v>
      </c>
      <c r="AA22" s="501"/>
      <c r="AB22" s="502"/>
      <c r="AC22" s="503" t="str">
        <f ca="1">$I$10</f>
        <v>bb</v>
      </c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5"/>
      <c r="AO22" s="230"/>
      <c r="AP22" s="230"/>
      <c r="AQ22" s="230"/>
      <c r="AR22" s="230"/>
      <c r="AS22" s="281"/>
      <c r="AT22" s="281"/>
      <c r="AU22" s="281"/>
      <c r="AV22" s="282"/>
      <c r="AW22" s="279"/>
      <c r="AX22" s="342"/>
      <c r="AY22" s="509" t="s">
        <v>89</v>
      </c>
      <c r="AZ22" s="342"/>
      <c r="BA22" s="343"/>
      <c r="BB22" s="508" t="s">
        <v>89</v>
      </c>
      <c r="BC22" s="342"/>
      <c r="BD22" s="343"/>
      <c r="BE22" s="508" t="s">
        <v>89</v>
      </c>
      <c r="BF22" s="342"/>
      <c r="BG22" s="343"/>
      <c r="BH22" s="508" t="s">
        <v>89</v>
      </c>
      <c r="BI22" s="342"/>
      <c r="BJ22" s="285"/>
      <c r="BK22" s="214"/>
      <c r="BL22" s="243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</row>
    <row r="23" spans="1:247" ht="36" customHeight="1" thickTop="1" thickBot="1" x14ac:dyDescent="0.45">
      <c r="A23" s="205"/>
      <c r="B23" s="170"/>
      <c r="C23" s="170"/>
      <c r="D23" s="170"/>
      <c r="E23" s="170"/>
      <c r="F23" s="170"/>
      <c r="G23" s="170"/>
      <c r="H23" s="170"/>
      <c r="I23" s="170"/>
      <c r="J23" s="273"/>
      <c r="K23" s="283"/>
      <c r="L23" s="283"/>
      <c r="M23" s="283"/>
      <c r="N23" s="283"/>
      <c r="O23" s="283"/>
      <c r="P23" s="283"/>
      <c r="Q23" s="283"/>
      <c r="R23" s="340"/>
      <c r="S23" s="340"/>
      <c r="T23" s="214"/>
      <c r="U23" s="214"/>
      <c r="V23" s="214"/>
      <c r="W23" s="214"/>
      <c r="X23" s="214"/>
      <c r="Y23" s="214"/>
      <c r="Z23" s="214"/>
      <c r="AA23" s="214"/>
      <c r="AB23" s="214"/>
      <c r="AC23" s="274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30"/>
      <c r="AP23" s="230"/>
      <c r="AQ23" s="230"/>
      <c r="AR23" s="230"/>
      <c r="AS23" s="281"/>
      <c r="AT23" s="281"/>
      <c r="AU23" s="281"/>
      <c r="AV23" s="282"/>
      <c r="AW23" s="279"/>
      <c r="AX23" s="344" t="s">
        <v>43</v>
      </c>
      <c r="AY23" s="509"/>
      <c r="AZ23" s="345"/>
      <c r="BA23" s="344" t="s">
        <v>44</v>
      </c>
      <c r="BB23" s="508"/>
      <c r="BC23" s="345"/>
      <c r="BD23" s="344" t="s">
        <v>45</v>
      </c>
      <c r="BE23" s="508"/>
      <c r="BF23" s="345"/>
      <c r="BG23" s="344" t="s">
        <v>46</v>
      </c>
      <c r="BH23" s="508"/>
      <c r="BI23" s="345"/>
      <c r="BJ23" s="286"/>
      <c r="BK23" s="286"/>
      <c r="BL23" s="243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</row>
    <row r="24" spans="1:247" ht="34.950000000000003" customHeight="1" thickTop="1" thickBot="1" x14ac:dyDescent="0.45">
      <c r="A24" s="205"/>
      <c r="B24" s="170"/>
      <c r="C24" s="170"/>
      <c r="D24" s="170"/>
      <c r="E24" s="170"/>
      <c r="F24" s="170"/>
      <c r="G24" s="170"/>
      <c r="H24" s="170"/>
      <c r="I24" s="170"/>
      <c r="J24" s="273" t="s">
        <v>12</v>
      </c>
      <c r="K24" s="494" t="s">
        <v>13</v>
      </c>
      <c r="L24" s="494"/>
      <c r="M24" s="494"/>
      <c r="N24" s="494"/>
      <c r="O24" s="494"/>
      <c r="P24" s="494"/>
      <c r="Q24" s="494"/>
      <c r="R24" s="494"/>
      <c r="S24" s="494"/>
      <c r="T24" s="214"/>
      <c r="U24" s="214"/>
      <c r="V24" s="214"/>
      <c r="W24" s="214"/>
      <c r="X24" s="214"/>
      <c r="Y24" s="214"/>
      <c r="Z24" s="501" t="s">
        <v>48</v>
      </c>
      <c r="AA24" s="501"/>
      <c r="AB24" s="502"/>
      <c r="AC24" s="503" t="str">
        <f ca="1">$I$11</f>
        <v>cc</v>
      </c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5"/>
      <c r="AO24" s="230"/>
      <c r="AP24" s="230"/>
      <c r="AQ24" s="230"/>
      <c r="AR24" s="230"/>
      <c r="AS24" s="281"/>
      <c r="AT24" s="281"/>
      <c r="AU24" s="281"/>
      <c r="AV24" s="282"/>
      <c r="AW24" s="279"/>
      <c r="AX24" s="398" t="str">
        <f>$K$22</f>
        <v>bb</v>
      </c>
      <c r="AY24" s="394"/>
      <c r="AZ24" s="259"/>
      <c r="BA24" s="398" t="str">
        <f>$K$25</f>
        <v>dd</v>
      </c>
      <c r="BB24" s="394"/>
      <c r="BC24" s="259"/>
      <c r="BD24" s="398" t="str">
        <f>$K$27</f>
        <v>ee</v>
      </c>
      <c r="BE24" s="394"/>
      <c r="BF24" s="253"/>
      <c r="BG24" s="398" t="str">
        <f>$K$30</f>
        <v>gg</v>
      </c>
      <c r="BH24" s="394"/>
      <c r="BI24" s="288"/>
      <c r="BJ24" s="286"/>
      <c r="BK24" s="286"/>
      <c r="BL24" s="243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</row>
    <row r="25" spans="1:247" ht="34.950000000000003" customHeight="1" thickTop="1" thickBot="1" x14ac:dyDescent="0.3">
      <c r="A25" s="205"/>
      <c r="B25" s="170"/>
      <c r="C25" s="170"/>
      <c r="D25" s="170"/>
      <c r="E25" s="170"/>
      <c r="F25" s="170"/>
      <c r="G25" s="170"/>
      <c r="H25" s="170"/>
      <c r="I25" s="170"/>
      <c r="J25" s="273" t="s">
        <v>16</v>
      </c>
      <c r="K25" s="494" t="s">
        <v>17</v>
      </c>
      <c r="L25" s="494"/>
      <c r="M25" s="494"/>
      <c r="N25" s="494"/>
      <c r="O25" s="494"/>
      <c r="P25" s="494"/>
      <c r="Q25" s="494"/>
      <c r="R25" s="494"/>
      <c r="S25" s="494"/>
      <c r="T25" s="277"/>
      <c r="U25" s="277"/>
      <c r="V25" s="277"/>
      <c r="W25" s="277"/>
      <c r="X25" s="277"/>
      <c r="Y25" s="277"/>
      <c r="Z25" s="501" t="s">
        <v>49</v>
      </c>
      <c r="AA25" s="501"/>
      <c r="AB25" s="502"/>
      <c r="AC25" s="503" t="str">
        <f ca="1">$I$12</f>
        <v>dd</v>
      </c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5"/>
      <c r="AO25" s="274"/>
      <c r="AP25" s="274"/>
      <c r="AQ25" s="274"/>
      <c r="AR25" s="274"/>
      <c r="AS25" s="274"/>
      <c r="AT25" s="274"/>
      <c r="AU25" s="274"/>
      <c r="AV25" s="274"/>
      <c r="AW25" s="280"/>
      <c r="AX25" s="399" t="str">
        <f>$K$30</f>
        <v>gg</v>
      </c>
      <c r="AY25" s="395"/>
      <c r="AZ25" s="254"/>
      <c r="BA25" s="399" t="str">
        <f>$K$33</f>
        <v>ii</v>
      </c>
      <c r="BB25" s="395"/>
      <c r="BC25" s="253"/>
      <c r="BD25" s="399" t="str">
        <f>$K$34</f>
        <v>jj</v>
      </c>
      <c r="BE25" s="395"/>
      <c r="BF25" s="253"/>
      <c r="BG25" s="403" t="str">
        <f>$K$31</f>
        <v>hh</v>
      </c>
      <c r="BH25" s="395"/>
      <c r="BI25" s="288"/>
      <c r="BJ25" s="286"/>
      <c r="BK25" s="286"/>
      <c r="BL25" s="243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</row>
    <row r="26" spans="1:247" ht="34.950000000000003" customHeight="1" thickTop="1" thickBot="1" x14ac:dyDescent="0.45">
      <c r="A26" s="205"/>
      <c r="B26" s="170"/>
      <c r="C26" s="170"/>
      <c r="D26" s="170"/>
      <c r="E26" s="170"/>
      <c r="F26" s="170"/>
      <c r="G26" s="170"/>
      <c r="H26" s="170"/>
      <c r="I26" s="170"/>
      <c r="J26" s="273"/>
      <c r="K26" s="507"/>
      <c r="L26" s="507"/>
      <c r="M26" s="507"/>
      <c r="N26" s="507"/>
      <c r="O26" s="507"/>
      <c r="P26" s="507"/>
      <c r="Q26" s="507"/>
      <c r="R26" s="507"/>
      <c r="S26" s="507"/>
      <c r="T26" s="277"/>
      <c r="U26" s="277"/>
      <c r="V26" s="277"/>
      <c r="W26" s="277"/>
      <c r="X26" s="277"/>
      <c r="Y26" s="277"/>
      <c r="Z26" s="277"/>
      <c r="AA26" s="277"/>
      <c r="AB26" s="277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230"/>
      <c r="AP26" s="230"/>
      <c r="AQ26" s="230"/>
      <c r="AR26" s="230"/>
      <c r="AS26" s="281"/>
      <c r="AT26" s="281"/>
      <c r="AU26" s="281"/>
      <c r="AV26" s="282"/>
      <c r="AW26" s="214"/>
      <c r="AX26" s="254"/>
      <c r="AY26" s="347"/>
      <c r="AZ26" s="254"/>
      <c r="BA26" s="254"/>
      <c r="BB26" s="405"/>
      <c r="BC26" s="254"/>
      <c r="BD26" s="254"/>
      <c r="BE26" s="347"/>
      <c r="BF26" s="254"/>
      <c r="BG26" s="254"/>
      <c r="BH26" s="347"/>
      <c r="BI26" s="254"/>
      <c r="BJ26" s="286"/>
      <c r="BK26" s="286"/>
      <c r="BL26" s="243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</row>
    <row r="27" spans="1:247" ht="34.950000000000003" customHeight="1" thickTop="1" thickBot="1" x14ac:dyDescent="0.3">
      <c r="A27" s="205"/>
      <c r="B27" s="170"/>
      <c r="C27" s="170"/>
      <c r="D27" s="170"/>
      <c r="E27" s="170"/>
      <c r="F27" s="170"/>
      <c r="G27" s="170"/>
      <c r="H27" s="170"/>
      <c r="I27" s="170"/>
      <c r="J27" s="273" t="s">
        <v>19</v>
      </c>
      <c r="K27" s="494" t="s">
        <v>20</v>
      </c>
      <c r="L27" s="494"/>
      <c r="M27" s="494"/>
      <c r="N27" s="494"/>
      <c r="O27" s="494"/>
      <c r="P27" s="494"/>
      <c r="Q27" s="494"/>
      <c r="R27" s="494"/>
      <c r="S27" s="494"/>
      <c r="T27" s="214"/>
      <c r="U27" s="214"/>
      <c r="V27" s="214"/>
      <c r="W27" s="214"/>
      <c r="X27" s="214"/>
      <c r="Y27" s="214"/>
      <c r="Z27" s="501" t="s">
        <v>50</v>
      </c>
      <c r="AA27" s="501"/>
      <c r="AB27" s="502"/>
      <c r="AC27" s="503" t="str">
        <f ca="1">$I$13</f>
        <v>ee</v>
      </c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5"/>
      <c r="AO27" s="274"/>
      <c r="AP27" s="274"/>
      <c r="AQ27" s="274"/>
      <c r="AR27" s="274"/>
      <c r="AS27" s="274"/>
      <c r="AT27" s="274"/>
      <c r="AU27" s="274"/>
      <c r="AV27" s="274"/>
      <c r="AW27" s="280"/>
      <c r="AX27" s="398" t="str">
        <f>$K$24</f>
        <v>cc</v>
      </c>
      <c r="AY27" s="394"/>
      <c r="AZ27" s="254"/>
      <c r="BA27" s="398" t="str">
        <f>$K$27</f>
        <v>ee</v>
      </c>
      <c r="BB27" s="394"/>
      <c r="BC27" s="254"/>
      <c r="BD27" s="398" t="str">
        <f>$K$22</f>
        <v>bb</v>
      </c>
      <c r="BE27" s="394"/>
      <c r="BF27" s="253"/>
      <c r="BG27" s="398" t="str">
        <f>$K$28</f>
        <v>ff</v>
      </c>
      <c r="BH27" s="394"/>
      <c r="BI27" s="288"/>
      <c r="BJ27" s="286"/>
      <c r="BK27" s="286"/>
      <c r="BL27" s="243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</row>
    <row r="28" spans="1:247" ht="34.950000000000003" customHeight="1" thickTop="1" thickBot="1" x14ac:dyDescent="0.45">
      <c r="A28" s="205"/>
      <c r="B28" s="170"/>
      <c r="C28" s="170"/>
      <c r="D28" s="170"/>
      <c r="E28" s="170"/>
      <c r="F28" s="170"/>
      <c r="G28" s="170"/>
      <c r="H28" s="170"/>
      <c r="I28" s="170"/>
      <c r="J28" s="273" t="s">
        <v>22</v>
      </c>
      <c r="K28" s="494" t="s">
        <v>23</v>
      </c>
      <c r="L28" s="494"/>
      <c r="M28" s="494"/>
      <c r="N28" s="494"/>
      <c r="O28" s="494"/>
      <c r="P28" s="494"/>
      <c r="Q28" s="494"/>
      <c r="R28" s="494"/>
      <c r="S28" s="494"/>
      <c r="T28" s="214"/>
      <c r="U28" s="214"/>
      <c r="V28" s="214"/>
      <c r="W28" s="214"/>
      <c r="X28" s="214"/>
      <c r="Y28" s="214"/>
      <c r="Z28" s="501" t="s">
        <v>51</v>
      </c>
      <c r="AA28" s="501"/>
      <c r="AB28" s="502"/>
      <c r="AC28" s="503" t="str">
        <f ca="1">$I$14</f>
        <v>ff</v>
      </c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5"/>
      <c r="AO28" s="230"/>
      <c r="AP28" s="230"/>
      <c r="AQ28" s="230"/>
      <c r="AR28" s="230"/>
      <c r="AS28" s="214"/>
      <c r="AT28" s="214"/>
      <c r="AU28" s="214"/>
      <c r="AV28" s="214"/>
      <c r="AW28" s="214"/>
      <c r="AX28" s="399" t="str">
        <f>$K$28</f>
        <v>ff</v>
      </c>
      <c r="AY28" s="395"/>
      <c r="AZ28" s="254"/>
      <c r="BA28" s="403" t="str">
        <f>$K$31</f>
        <v>hh</v>
      </c>
      <c r="BB28" s="395"/>
      <c r="BC28" s="253"/>
      <c r="BD28" s="399" t="str">
        <f>$K$31</f>
        <v>hh</v>
      </c>
      <c r="BE28" s="395"/>
      <c r="BF28" s="253"/>
      <c r="BG28" s="399" t="str">
        <f>$K$33</f>
        <v>ii</v>
      </c>
      <c r="BH28" s="395"/>
      <c r="BI28" s="288"/>
      <c r="BJ28" s="286"/>
      <c r="BK28" s="286"/>
      <c r="BL28" s="243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</row>
    <row r="29" spans="1:247" ht="34.950000000000003" customHeight="1" thickTop="1" thickBot="1" x14ac:dyDescent="0.3">
      <c r="A29" s="205"/>
      <c r="B29" s="170"/>
      <c r="C29" s="170"/>
      <c r="D29" s="170"/>
      <c r="E29" s="170"/>
      <c r="F29" s="170"/>
      <c r="G29" s="170"/>
      <c r="H29" s="170"/>
      <c r="I29" s="170"/>
      <c r="J29" s="238"/>
      <c r="K29" s="507"/>
      <c r="L29" s="507"/>
      <c r="M29" s="507"/>
      <c r="N29" s="507"/>
      <c r="O29" s="507"/>
      <c r="P29" s="507"/>
      <c r="Q29" s="507"/>
      <c r="R29" s="507"/>
      <c r="S29" s="507"/>
      <c r="T29" s="214"/>
      <c r="U29" s="214"/>
      <c r="V29" s="214"/>
      <c r="W29" s="214"/>
      <c r="X29" s="214"/>
      <c r="Y29" s="214"/>
      <c r="Z29" s="214"/>
      <c r="AA29" s="214"/>
      <c r="AB29" s="214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274"/>
      <c r="AP29" s="274"/>
      <c r="AQ29" s="274"/>
      <c r="AR29" s="274"/>
      <c r="AS29" s="214"/>
      <c r="AT29" s="214"/>
      <c r="AU29" s="214"/>
      <c r="AV29" s="214"/>
      <c r="AW29" s="214"/>
      <c r="AX29" s="254"/>
      <c r="AY29" s="347"/>
      <c r="AZ29" s="254"/>
      <c r="BA29" s="254"/>
      <c r="BB29" s="347"/>
      <c r="BC29" s="254"/>
      <c r="BD29" s="254"/>
      <c r="BE29" s="347"/>
      <c r="BF29" s="254"/>
      <c r="BG29" s="254"/>
      <c r="BH29" s="347"/>
      <c r="BI29" s="254"/>
      <c r="BJ29" s="286"/>
      <c r="BK29" s="286"/>
      <c r="BL29" s="243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</row>
    <row r="30" spans="1:247" ht="34.950000000000003" customHeight="1" thickTop="1" thickBot="1" x14ac:dyDescent="0.45">
      <c r="A30" s="205"/>
      <c r="B30" s="170"/>
      <c r="C30" s="170"/>
      <c r="D30" s="170"/>
      <c r="E30" s="170"/>
      <c r="F30" s="170"/>
      <c r="G30" s="170"/>
      <c r="H30" s="170"/>
      <c r="I30" s="170"/>
      <c r="J30" s="273" t="s">
        <v>25</v>
      </c>
      <c r="K30" s="494" t="s">
        <v>26</v>
      </c>
      <c r="L30" s="494"/>
      <c r="M30" s="494"/>
      <c r="N30" s="494"/>
      <c r="O30" s="494"/>
      <c r="P30" s="494"/>
      <c r="Q30" s="494"/>
      <c r="R30" s="494"/>
      <c r="S30" s="494"/>
      <c r="T30" s="214"/>
      <c r="U30" s="214"/>
      <c r="V30" s="214"/>
      <c r="W30" s="214"/>
      <c r="X30" s="214"/>
      <c r="Y30" s="214"/>
      <c r="Z30" s="501" t="s">
        <v>52</v>
      </c>
      <c r="AA30" s="501"/>
      <c r="AB30" s="502"/>
      <c r="AC30" s="503" t="str">
        <f ca="1">$I$15</f>
        <v>gg</v>
      </c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5"/>
      <c r="AO30" s="230"/>
      <c r="AP30" s="230"/>
      <c r="AQ30" s="230"/>
      <c r="AR30" s="230"/>
      <c r="AS30" s="214"/>
      <c r="AT30" s="214"/>
      <c r="AU30" s="214"/>
      <c r="AV30" s="214"/>
      <c r="AW30" s="214"/>
      <c r="AX30" s="398" t="str">
        <f>$K$25</f>
        <v>dd</v>
      </c>
      <c r="AY30" s="394"/>
      <c r="AZ30" s="259"/>
      <c r="BA30" s="398" t="str">
        <f>$K$28</f>
        <v>ff</v>
      </c>
      <c r="BB30" s="394"/>
      <c r="BC30" s="259"/>
      <c r="BD30" s="398" t="str">
        <f>$K$21</f>
        <v>aa</v>
      </c>
      <c r="BE30" s="394"/>
      <c r="BF30" s="253"/>
      <c r="BG30" s="398" t="str">
        <f>$K$24</f>
        <v>cc</v>
      </c>
      <c r="BH30" s="394"/>
      <c r="BI30" s="288"/>
      <c r="BJ30" s="286"/>
      <c r="BK30" s="286"/>
      <c r="BL30" s="243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</row>
    <row r="31" spans="1:247" ht="34.950000000000003" customHeight="1" thickTop="1" thickBot="1" x14ac:dyDescent="0.3">
      <c r="A31" s="205"/>
      <c r="B31" s="170"/>
      <c r="C31" s="170"/>
      <c r="D31" s="170"/>
      <c r="E31" s="170"/>
      <c r="F31" s="170"/>
      <c r="G31" s="170"/>
      <c r="H31" s="170"/>
      <c r="I31" s="170"/>
      <c r="J31" s="273" t="s">
        <v>28</v>
      </c>
      <c r="K31" s="494" t="s">
        <v>29</v>
      </c>
      <c r="L31" s="494"/>
      <c r="M31" s="494"/>
      <c r="N31" s="494"/>
      <c r="O31" s="494"/>
      <c r="P31" s="494"/>
      <c r="Q31" s="494"/>
      <c r="R31" s="494"/>
      <c r="S31" s="494"/>
      <c r="T31" s="214"/>
      <c r="U31" s="214"/>
      <c r="V31" s="214"/>
      <c r="W31" s="214"/>
      <c r="X31" s="214"/>
      <c r="Y31" s="214"/>
      <c r="Z31" s="501" t="s">
        <v>53</v>
      </c>
      <c r="AA31" s="501"/>
      <c r="AB31" s="502"/>
      <c r="AC31" s="503" t="str">
        <f ca="1">$I$16</f>
        <v>hh</v>
      </c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5"/>
      <c r="AO31" s="274"/>
      <c r="AP31" s="274"/>
      <c r="AQ31" s="274"/>
      <c r="AR31" s="274"/>
      <c r="AS31" s="214"/>
      <c r="AT31" s="214"/>
      <c r="AU31" s="214"/>
      <c r="AV31" s="214"/>
      <c r="AW31" s="214"/>
      <c r="AX31" s="399" t="str">
        <f>$K$27</f>
        <v>ee</v>
      </c>
      <c r="AY31" s="395"/>
      <c r="AZ31" s="254"/>
      <c r="BA31" s="399" t="str">
        <f>$K$30</f>
        <v>gg</v>
      </c>
      <c r="BB31" s="395"/>
      <c r="BC31" s="253"/>
      <c r="BD31" s="399" t="str">
        <f>$K$33</f>
        <v>ii</v>
      </c>
      <c r="BE31" s="395"/>
      <c r="BF31" s="253"/>
      <c r="BG31" s="403" t="str">
        <f>$K$34</f>
        <v>jj</v>
      </c>
      <c r="BH31" s="395"/>
      <c r="BI31" s="288"/>
      <c r="BJ31" s="286"/>
      <c r="BK31" s="286"/>
      <c r="BL31" s="243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</row>
    <row r="32" spans="1:247" ht="34.950000000000003" customHeight="1" thickTop="1" thickBot="1" x14ac:dyDescent="0.45">
      <c r="A32" s="205"/>
      <c r="B32" s="170"/>
      <c r="C32" s="170"/>
      <c r="D32" s="170"/>
      <c r="E32" s="170"/>
      <c r="F32" s="170"/>
      <c r="G32" s="170"/>
      <c r="H32" s="170"/>
      <c r="I32" s="170"/>
      <c r="J32" s="238"/>
      <c r="K32" s="507"/>
      <c r="L32" s="507"/>
      <c r="M32" s="507"/>
      <c r="N32" s="507"/>
      <c r="O32" s="507"/>
      <c r="P32" s="507"/>
      <c r="Q32" s="507"/>
      <c r="R32" s="507"/>
      <c r="S32" s="507"/>
      <c r="T32" s="214"/>
      <c r="U32" s="214"/>
      <c r="V32" s="214"/>
      <c r="W32" s="214"/>
      <c r="X32" s="214"/>
      <c r="Y32" s="214"/>
      <c r="Z32" s="214"/>
      <c r="AA32" s="214"/>
      <c r="AB32" s="214"/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230"/>
      <c r="AP32" s="230"/>
      <c r="AQ32" s="230"/>
      <c r="AR32" s="230"/>
      <c r="AS32" s="284"/>
      <c r="AT32" s="214"/>
      <c r="AU32" s="214"/>
      <c r="AV32" s="214"/>
      <c r="AW32" s="214"/>
      <c r="AX32" s="254"/>
      <c r="AY32" s="347"/>
      <c r="AZ32" s="254"/>
      <c r="BA32" s="254"/>
      <c r="BB32" s="347"/>
      <c r="BC32" s="254"/>
      <c r="BD32" s="254"/>
      <c r="BE32" s="347"/>
      <c r="BF32" s="254"/>
      <c r="BG32" s="254"/>
      <c r="BH32" s="347"/>
      <c r="BI32" s="254"/>
      <c r="BJ32" s="286"/>
      <c r="BK32" s="286"/>
      <c r="BL32" s="243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</row>
    <row r="33" spans="1:247" ht="34.950000000000003" customHeight="1" thickTop="1" thickBot="1" x14ac:dyDescent="0.3">
      <c r="A33" s="205"/>
      <c r="B33" s="170"/>
      <c r="C33" s="170"/>
      <c r="D33" s="170"/>
      <c r="E33" s="170"/>
      <c r="F33" s="170"/>
      <c r="G33" s="170"/>
      <c r="H33" s="170"/>
      <c r="I33" s="170"/>
      <c r="J33" s="273" t="s">
        <v>54</v>
      </c>
      <c r="K33" s="494" t="s">
        <v>55</v>
      </c>
      <c r="L33" s="494"/>
      <c r="M33" s="494"/>
      <c r="N33" s="494"/>
      <c r="O33" s="494"/>
      <c r="P33" s="494"/>
      <c r="Q33" s="494"/>
      <c r="R33" s="494"/>
      <c r="S33" s="494"/>
      <c r="T33" s="214"/>
      <c r="U33" s="214"/>
      <c r="V33" s="214"/>
      <c r="W33" s="214"/>
      <c r="X33" s="214"/>
      <c r="Y33" s="214"/>
      <c r="Z33" s="501" t="s">
        <v>56</v>
      </c>
      <c r="AA33" s="501"/>
      <c r="AB33" s="502"/>
      <c r="AC33" s="503" t="str">
        <f ca="1">$I$17</f>
        <v>ii</v>
      </c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5"/>
      <c r="AO33" s="274"/>
      <c r="AP33" s="274"/>
      <c r="AQ33" s="274"/>
      <c r="AR33" s="274"/>
      <c r="AS33" s="214"/>
      <c r="AT33" s="214"/>
      <c r="AU33" s="214"/>
      <c r="AV33" s="214"/>
      <c r="AW33" s="214"/>
      <c r="AX33" s="398" t="str">
        <f>$K$21</f>
        <v>aa</v>
      </c>
      <c r="AY33" s="394"/>
      <c r="AZ33" s="254"/>
      <c r="BA33" s="398" t="str">
        <f>$K$21</f>
        <v>aa</v>
      </c>
      <c r="BB33" s="394"/>
      <c r="BC33" s="254"/>
      <c r="BD33" s="398" t="str">
        <f>$K$25</f>
        <v>dd</v>
      </c>
      <c r="BE33" s="394"/>
      <c r="BF33" s="253"/>
      <c r="BG33" s="398" t="str">
        <f>$K$22</f>
        <v>bb</v>
      </c>
      <c r="BH33" s="394"/>
      <c r="BI33" s="288"/>
      <c r="BJ33" s="286"/>
      <c r="BK33" s="286"/>
      <c r="BL33" s="243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</row>
    <row r="34" spans="1:247" ht="34.950000000000003" customHeight="1" thickTop="1" thickBot="1" x14ac:dyDescent="0.45">
      <c r="A34" s="205"/>
      <c r="B34" s="170"/>
      <c r="C34" s="170"/>
      <c r="D34" s="170"/>
      <c r="E34" s="170"/>
      <c r="F34" s="170"/>
      <c r="G34" s="170"/>
      <c r="H34" s="170"/>
      <c r="I34" s="170"/>
      <c r="J34" s="273" t="s">
        <v>57</v>
      </c>
      <c r="K34" s="494" t="s">
        <v>58</v>
      </c>
      <c r="L34" s="494"/>
      <c r="M34" s="494"/>
      <c r="N34" s="494"/>
      <c r="O34" s="494"/>
      <c r="P34" s="494"/>
      <c r="Q34" s="494"/>
      <c r="R34" s="494"/>
      <c r="S34" s="494"/>
      <c r="T34" s="214"/>
      <c r="U34" s="214"/>
      <c r="V34" s="214"/>
      <c r="W34" s="214"/>
      <c r="X34" s="214"/>
      <c r="Y34" s="214"/>
      <c r="Z34" s="501" t="s">
        <v>59</v>
      </c>
      <c r="AA34" s="501"/>
      <c r="AB34" s="502"/>
      <c r="AC34" s="503" t="str">
        <f ca="1">$I$18</f>
        <v>jj</v>
      </c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5"/>
      <c r="AO34" s="230"/>
      <c r="AP34" s="230"/>
      <c r="AQ34" s="230"/>
      <c r="AR34" s="230"/>
      <c r="AS34" s="214"/>
      <c r="AT34" s="214"/>
      <c r="AU34" s="214"/>
      <c r="AV34" s="214"/>
      <c r="AW34" s="214"/>
      <c r="AX34" s="399" t="str">
        <f>$K$31</f>
        <v>hh</v>
      </c>
      <c r="AY34" s="395"/>
      <c r="AZ34" s="254"/>
      <c r="BA34" s="403" t="str">
        <f>$K$24</f>
        <v>cc</v>
      </c>
      <c r="BB34" s="395"/>
      <c r="BC34" s="253"/>
      <c r="BD34" s="399" t="str">
        <f>$K$28</f>
        <v>ff</v>
      </c>
      <c r="BE34" s="395"/>
      <c r="BF34" s="253"/>
      <c r="BG34" s="399" t="str">
        <f>$K$25</f>
        <v>dd</v>
      </c>
      <c r="BH34" s="395"/>
      <c r="BI34" s="288"/>
      <c r="BJ34" s="286"/>
      <c r="BK34" s="286"/>
      <c r="BL34" s="243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</row>
    <row r="35" spans="1:247" ht="34.950000000000003" customHeight="1" thickTop="1" x14ac:dyDescent="0.25">
      <c r="A35" s="205"/>
      <c r="B35" s="170"/>
      <c r="C35" s="170"/>
      <c r="D35" s="170"/>
      <c r="E35" s="170"/>
      <c r="F35" s="170"/>
      <c r="G35" s="170"/>
      <c r="H35" s="170"/>
      <c r="I35" s="170"/>
      <c r="J35" s="238"/>
      <c r="K35" s="506"/>
      <c r="L35" s="506"/>
      <c r="M35" s="506"/>
      <c r="N35" s="506"/>
      <c r="O35" s="506"/>
      <c r="P35" s="506"/>
      <c r="Q35" s="506"/>
      <c r="R35" s="506"/>
      <c r="S35" s="506"/>
      <c r="T35" s="214"/>
      <c r="U35" s="214"/>
      <c r="V35" s="214"/>
      <c r="W35" s="214"/>
      <c r="X35" s="214"/>
      <c r="Y35" s="214"/>
      <c r="Z35" s="214"/>
      <c r="AA35" s="214"/>
      <c r="AB35" s="214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274"/>
      <c r="AP35" s="274"/>
      <c r="AQ35" s="274"/>
      <c r="AR35" s="274"/>
      <c r="AS35" s="214"/>
      <c r="AT35" s="214"/>
      <c r="AU35" s="214"/>
      <c r="AV35" s="214"/>
      <c r="AW35" s="214"/>
      <c r="AX35" s="287"/>
      <c r="AY35" s="349"/>
      <c r="AZ35" s="254"/>
      <c r="BA35" s="254"/>
      <c r="BB35" s="347"/>
      <c r="BC35" s="254"/>
      <c r="BD35" s="254"/>
      <c r="BE35" s="347"/>
      <c r="BF35" s="254"/>
      <c r="BG35" s="254"/>
      <c r="BH35" s="347"/>
      <c r="BI35" s="254"/>
      <c r="BJ35" s="286"/>
      <c r="BK35" s="286"/>
      <c r="BL35" s="243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</row>
    <row r="36" spans="1:247" ht="34.950000000000003" customHeight="1" x14ac:dyDescent="0.25">
      <c r="A36" s="205"/>
      <c r="B36" s="170"/>
      <c r="C36" s="170"/>
      <c r="D36" s="170"/>
      <c r="E36" s="170"/>
      <c r="F36" s="170"/>
      <c r="G36" s="170"/>
      <c r="H36" s="170"/>
      <c r="I36" s="170"/>
      <c r="J36" s="238"/>
      <c r="K36" s="274"/>
      <c r="L36" s="274"/>
      <c r="M36" s="274"/>
      <c r="N36" s="274"/>
      <c r="O36" s="274"/>
      <c r="P36" s="274"/>
      <c r="Q36" s="274"/>
      <c r="R36" s="275"/>
      <c r="S36" s="275"/>
      <c r="T36" s="214"/>
      <c r="U36" s="214"/>
      <c r="V36" s="214"/>
      <c r="W36" s="214"/>
      <c r="X36" s="214"/>
      <c r="Y36" s="214"/>
      <c r="Z36" s="214"/>
      <c r="AA36" s="214"/>
      <c r="AB36" s="214"/>
      <c r="AC36" s="274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4"/>
      <c r="AP36" s="274"/>
      <c r="AQ36" s="274"/>
      <c r="AR36" s="274"/>
      <c r="AS36" s="214"/>
      <c r="AT36" s="214"/>
      <c r="AU36" s="214"/>
      <c r="AV36" s="214"/>
      <c r="AW36" s="214"/>
      <c r="AX36" s="398" t="str">
        <f>$K$33</f>
        <v>ii</v>
      </c>
      <c r="AY36" s="394"/>
      <c r="AZ36" s="254"/>
      <c r="BA36" s="398" t="str">
        <f>$K$22</f>
        <v>bb</v>
      </c>
      <c r="BB36" s="394"/>
      <c r="BC36" s="254"/>
      <c r="BD36" s="398" t="str">
        <f>$K$24</f>
        <v>cc</v>
      </c>
      <c r="BE36" s="394"/>
      <c r="BF36" s="253"/>
      <c r="BG36" s="398" t="str">
        <f>$K$21</f>
        <v>aa</v>
      </c>
      <c r="BH36" s="394"/>
      <c r="BI36" s="288"/>
      <c r="BJ36" s="286"/>
      <c r="BK36" s="286"/>
      <c r="BL36" s="243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</row>
    <row r="37" spans="1:247" ht="34.950000000000003" customHeight="1" x14ac:dyDescent="0.25">
      <c r="A37" s="205"/>
      <c r="B37" s="170"/>
      <c r="C37" s="170"/>
      <c r="D37" s="170"/>
      <c r="E37" s="170"/>
      <c r="F37" s="170"/>
      <c r="G37" s="170"/>
      <c r="H37" s="170"/>
      <c r="I37" s="170"/>
      <c r="J37" s="238"/>
      <c r="K37" s="274"/>
      <c r="L37" s="274"/>
      <c r="M37" s="274"/>
      <c r="N37" s="274"/>
      <c r="O37" s="274"/>
      <c r="P37" s="274"/>
      <c r="Q37" s="274"/>
      <c r="R37" s="275"/>
      <c r="S37" s="275"/>
      <c r="T37" s="214"/>
      <c r="U37" s="214"/>
      <c r="V37" s="214"/>
      <c r="W37" s="214"/>
      <c r="X37" s="214"/>
      <c r="Y37" s="214"/>
      <c r="Z37" s="214"/>
      <c r="AA37" s="214"/>
      <c r="AB37" s="214"/>
      <c r="AC37" s="274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4"/>
      <c r="AP37" s="274"/>
      <c r="AQ37" s="274"/>
      <c r="AR37" s="274"/>
      <c r="AS37" s="214"/>
      <c r="AT37" s="214"/>
      <c r="AU37" s="214"/>
      <c r="AV37" s="214"/>
      <c r="AW37" s="214"/>
      <c r="AX37" s="399" t="str">
        <f>$K$34</f>
        <v>jj</v>
      </c>
      <c r="AY37" s="395"/>
      <c r="AZ37" s="254"/>
      <c r="BA37" s="403" t="str">
        <f>$K$34</f>
        <v>jj</v>
      </c>
      <c r="BB37" s="395"/>
      <c r="BC37" s="253"/>
      <c r="BD37" s="399" t="str">
        <f>$K$30</f>
        <v>gg</v>
      </c>
      <c r="BE37" s="395"/>
      <c r="BF37" s="253"/>
      <c r="BG37" s="399" t="str">
        <f>$K$27</f>
        <v>ee</v>
      </c>
      <c r="BH37" s="395"/>
      <c r="BI37" s="288"/>
      <c r="BJ37" s="286"/>
      <c r="BK37" s="286"/>
      <c r="BL37" s="243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</row>
    <row r="38" spans="1:247" ht="34.950000000000003" customHeight="1" x14ac:dyDescent="0.3">
      <c r="A38" s="206"/>
      <c r="B38" s="153"/>
      <c r="C38" s="153"/>
      <c r="D38" s="153"/>
      <c r="E38" s="153"/>
      <c r="F38" s="153"/>
      <c r="G38" s="153"/>
      <c r="H38" s="153"/>
      <c r="I38" s="153"/>
      <c r="J38" s="499"/>
      <c r="K38" s="499"/>
      <c r="L38" s="499"/>
      <c r="M38" s="499"/>
      <c r="N38" s="499"/>
      <c r="O38" s="221"/>
      <c r="P38" s="22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3"/>
      <c r="AS38" s="224"/>
      <c r="AT38" s="224"/>
      <c r="AU38" s="224"/>
      <c r="AV38" s="224"/>
      <c r="AW38" s="211"/>
      <c r="AX38" s="252"/>
      <c r="AY38" s="252"/>
      <c r="AZ38" s="252"/>
      <c r="BA38" s="252"/>
      <c r="BB38" s="252"/>
      <c r="BC38" s="252"/>
      <c r="BD38" s="444"/>
      <c r="BE38" s="444"/>
      <c r="BF38" s="444"/>
      <c r="BG38" s="444"/>
      <c r="BH38" s="444"/>
      <c r="BI38" s="444"/>
      <c r="BJ38" s="444"/>
      <c r="BK38" s="444"/>
      <c r="BL38" s="289"/>
    </row>
  </sheetData>
  <mergeCells count="63">
    <mergeCell ref="K2:AW2"/>
    <mergeCell ref="K6:M8"/>
    <mergeCell ref="N6:P8"/>
    <mergeCell ref="Q6:S8"/>
    <mergeCell ref="T6:V8"/>
    <mergeCell ref="W6:Y8"/>
    <mergeCell ref="Z6:AB8"/>
    <mergeCell ref="AC6:AE8"/>
    <mergeCell ref="AF6:AH8"/>
    <mergeCell ref="AI6:AK8"/>
    <mergeCell ref="AL6:AN8"/>
    <mergeCell ref="AY6:AY7"/>
    <mergeCell ref="BB6:BB7"/>
    <mergeCell ref="BE6:BE7"/>
    <mergeCell ref="BH6:BH7"/>
    <mergeCell ref="BK6:BK7"/>
    <mergeCell ref="AO8:AQ8"/>
    <mergeCell ref="AS8:AU8"/>
    <mergeCell ref="K20:S20"/>
    <mergeCell ref="AC20:AN20"/>
    <mergeCell ref="K21:S21"/>
    <mergeCell ref="AC21:AN21"/>
    <mergeCell ref="BB22:BB23"/>
    <mergeCell ref="BE22:BE23"/>
    <mergeCell ref="BH22:BH23"/>
    <mergeCell ref="K24:S24"/>
    <mergeCell ref="Z24:AB24"/>
    <mergeCell ref="AC24:AN24"/>
    <mergeCell ref="K22:S22"/>
    <mergeCell ref="Z22:AB22"/>
    <mergeCell ref="AC22:AN22"/>
    <mergeCell ref="AY22:AY23"/>
    <mergeCell ref="K25:S25"/>
    <mergeCell ref="Z25:AB25"/>
    <mergeCell ref="AC25:AN25"/>
    <mergeCell ref="K26:S26"/>
    <mergeCell ref="AC26:AN26"/>
    <mergeCell ref="K27:S27"/>
    <mergeCell ref="Z27:AB27"/>
    <mergeCell ref="AC27:AN27"/>
    <mergeCell ref="K28:S28"/>
    <mergeCell ref="Z28:AB28"/>
    <mergeCell ref="AC28:AN28"/>
    <mergeCell ref="K29:S29"/>
    <mergeCell ref="AC29:AN29"/>
    <mergeCell ref="K30:S30"/>
    <mergeCell ref="Z30:AB30"/>
    <mergeCell ref="AC30:AN30"/>
    <mergeCell ref="K31:S31"/>
    <mergeCell ref="Z31:AB31"/>
    <mergeCell ref="AC31:AN31"/>
    <mergeCell ref="K32:S32"/>
    <mergeCell ref="AC32:AN32"/>
    <mergeCell ref="K33:S33"/>
    <mergeCell ref="Z33:AB33"/>
    <mergeCell ref="AC33:AN33"/>
    <mergeCell ref="BD38:BK38"/>
    <mergeCell ref="K34:S34"/>
    <mergeCell ref="Z34:AB34"/>
    <mergeCell ref="AC34:AN34"/>
    <mergeCell ref="K35:S35"/>
    <mergeCell ref="AC35:AN35"/>
    <mergeCell ref="J38:N38"/>
  </mergeCells>
  <phoneticPr fontId="0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7"/>
  <sheetViews>
    <sheetView showGridLines="0" zoomScale="40" workbookViewId="0">
      <selection activeCell="AI39" activeCellId="1" sqref="AI23:AT24 AI39:AT40"/>
    </sheetView>
  </sheetViews>
  <sheetFormatPr baseColWidth="10" defaultColWidth="11.44140625" defaultRowHeight="13.2" x14ac:dyDescent="0.25"/>
  <cols>
    <col min="1" max="1" width="5.6640625" style="83" customWidth="1"/>
    <col min="2" max="2" width="14.6640625" style="83" hidden="1" customWidth="1"/>
    <col min="3" max="3" width="6.6640625" style="83" hidden="1" customWidth="1"/>
    <col min="4" max="4" width="22.6640625" style="83" hidden="1" customWidth="1"/>
    <col min="5" max="6" width="6.6640625" style="83" hidden="1" customWidth="1"/>
    <col min="7" max="7" width="14.6640625" style="83" hidden="1" customWidth="1"/>
    <col min="8" max="8" width="6.6640625" style="83" hidden="1" customWidth="1"/>
    <col min="9" max="9" width="22.6640625" style="83" hidden="1" customWidth="1"/>
    <col min="10" max="10" width="22.6640625" style="83" customWidth="1"/>
    <col min="11" max="11" width="5.6640625" style="83" customWidth="1"/>
    <col min="12" max="12" width="1.6640625" style="83" customWidth="1"/>
    <col min="13" max="14" width="5.6640625" style="83" customWidth="1"/>
    <col min="15" max="15" width="1.6640625" style="83" customWidth="1"/>
    <col min="16" max="17" width="5.6640625" style="83" customWidth="1"/>
    <col min="18" max="18" width="1.6640625" style="83" customWidth="1"/>
    <col min="19" max="20" width="5.6640625" style="83" customWidth="1"/>
    <col min="21" max="21" width="1.6640625" style="83" customWidth="1"/>
    <col min="22" max="23" width="5.6640625" style="83" customWidth="1"/>
    <col min="24" max="24" width="1.6640625" style="83" customWidth="1"/>
    <col min="25" max="26" width="5.6640625" style="83" customWidth="1"/>
    <col min="27" max="27" width="1.6640625" style="83" customWidth="1"/>
    <col min="28" max="29" width="5.6640625" style="83" customWidth="1"/>
    <col min="30" max="30" width="1.6640625" style="83" customWidth="1"/>
    <col min="31" max="32" width="5.6640625" style="83" customWidth="1"/>
    <col min="33" max="33" width="1.6640625" style="83" customWidth="1"/>
    <col min="34" max="35" width="5.6640625" style="83" customWidth="1"/>
    <col min="36" max="36" width="1.6640625" style="83" customWidth="1"/>
    <col min="37" max="38" width="5.6640625" style="83" customWidth="1"/>
    <col min="39" max="39" width="1.6640625" style="83" customWidth="1"/>
    <col min="40" max="41" width="5.6640625" style="83" customWidth="1"/>
    <col min="42" max="42" width="1.6640625" style="83" customWidth="1"/>
    <col min="43" max="44" width="5.6640625" style="83" customWidth="1"/>
    <col min="45" max="45" width="1.6640625" style="83" customWidth="1"/>
    <col min="46" max="47" width="5.6640625" style="83" customWidth="1"/>
    <col min="48" max="48" width="1.6640625" style="83" customWidth="1"/>
    <col min="49" max="49" width="5.6640625" style="83" customWidth="1"/>
    <col min="50" max="50" width="7.6640625" style="83" customWidth="1"/>
    <col min="51" max="51" width="5.6640625" style="83" customWidth="1"/>
    <col min="52" max="52" width="1.6640625" style="83" customWidth="1"/>
    <col min="53" max="53" width="5.6640625" style="83" customWidth="1"/>
    <col min="54" max="54" width="7.6640625" style="83" customWidth="1"/>
    <col min="55" max="55" width="10.88671875" style="83" customWidth="1"/>
    <col min="56" max="56" width="27.6640625" style="83" customWidth="1"/>
    <col min="57" max="57" width="5.6640625" style="83" customWidth="1"/>
    <col min="58" max="58" width="8.6640625" style="83" customWidth="1"/>
    <col min="59" max="59" width="27.6640625" style="83" customWidth="1"/>
    <col min="60" max="60" width="5.6640625" style="83" customWidth="1"/>
    <col min="61" max="61" width="8.6640625" style="83" customWidth="1"/>
    <col min="62" max="62" width="27.6640625" style="83" customWidth="1"/>
    <col min="63" max="63" width="5.6640625" style="83" customWidth="1"/>
    <col min="64" max="64" width="8.6640625" style="161" customWidth="1"/>
    <col min="65" max="65" width="27.6640625" style="161" customWidth="1"/>
    <col min="66" max="66" width="5.6640625" style="161" customWidth="1"/>
    <col min="67" max="67" width="8.6640625" style="161" customWidth="1"/>
    <col min="68" max="68" width="27.6640625" style="161" customWidth="1"/>
    <col min="69" max="69" width="5.6640625" style="83" customWidth="1"/>
    <col min="70" max="70" width="8.6640625" style="83" customWidth="1"/>
    <col min="71" max="71" width="27.6640625" style="83" customWidth="1"/>
    <col min="72" max="73" width="5.6640625" style="83" customWidth="1"/>
    <col min="74" max="16384" width="11.44140625" style="83"/>
  </cols>
  <sheetData>
    <row r="1" spans="1:73" ht="15" customHeight="1" x14ac:dyDescent="0.25">
      <c r="A1" s="270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40"/>
    </row>
    <row r="2" spans="1:73" ht="33" x14ac:dyDescent="0.25">
      <c r="A2" s="268"/>
      <c r="B2" s="208"/>
      <c r="C2" s="208"/>
      <c r="D2" s="208"/>
      <c r="E2" s="208"/>
      <c r="F2" s="208"/>
      <c r="G2" s="208"/>
      <c r="H2" s="208"/>
      <c r="I2" s="208"/>
      <c r="J2" s="208"/>
      <c r="K2" s="489" t="s">
        <v>66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237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8"/>
      <c r="BR2" s="238"/>
      <c r="BS2" s="238"/>
      <c r="BT2" s="238"/>
      <c r="BU2" s="239"/>
    </row>
    <row r="3" spans="1:73" ht="19.95" customHeight="1" x14ac:dyDescent="0.25">
      <c r="A3" s="26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7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34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8"/>
      <c r="BR3" s="238"/>
      <c r="BS3" s="238"/>
      <c r="BT3" s="238"/>
      <c r="BU3" s="239"/>
    </row>
    <row r="4" spans="1:73" ht="34.950000000000003" customHeight="1" x14ac:dyDescent="0.25">
      <c r="A4" s="268"/>
      <c r="B4" s="208"/>
      <c r="C4" s="208"/>
      <c r="D4" s="208"/>
      <c r="E4" s="208"/>
      <c r="F4" s="208"/>
      <c r="G4" s="208"/>
      <c r="H4" s="208"/>
      <c r="I4" s="208"/>
      <c r="J4" s="208"/>
      <c r="K4" s="196"/>
      <c r="L4" s="196"/>
      <c r="M4" s="196"/>
      <c r="N4" s="196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34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8"/>
      <c r="BR4" s="238"/>
      <c r="BS4" s="238"/>
      <c r="BT4" s="238"/>
      <c r="BU4" s="239"/>
    </row>
    <row r="5" spans="1:73" ht="34.950000000000003" customHeight="1" x14ac:dyDescent="0.25">
      <c r="A5" s="268"/>
      <c r="B5" s="208"/>
      <c r="C5" s="208"/>
      <c r="D5" s="208"/>
      <c r="E5" s="208"/>
      <c r="F5" s="208"/>
      <c r="G5" s="208"/>
      <c r="H5" s="208"/>
      <c r="I5" s="208"/>
      <c r="J5" s="207"/>
      <c r="K5" s="226"/>
      <c r="L5" s="226"/>
      <c r="M5" s="226"/>
      <c r="N5" s="226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34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8"/>
      <c r="BR5" s="238"/>
      <c r="BS5" s="238"/>
      <c r="BT5" s="238"/>
      <c r="BU5" s="239"/>
    </row>
    <row r="6" spans="1:73" s="85" customFormat="1" ht="34.950000000000003" customHeight="1" x14ac:dyDescent="0.25">
      <c r="A6" s="205"/>
      <c r="B6" s="217"/>
      <c r="C6" s="217"/>
      <c r="D6" s="217"/>
      <c r="E6" s="217"/>
      <c r="F6" s="217"/>
      <c r="G6" s="217"/>
      <c r="H6" s="217"/>
      <c r="I6" s="217"/>
      <c r="J6" s="207"/>
      <c r="K6" s="490" t="str">
        <f>$K$23</f>
        <v>aa</v>
      </c>
      <c r="L6" s="490"/>
      <c r="M6" s="490"/>
      <c r="N6" s="490" t="str">
        <f>$K$24</f>
        <v>bb</v>
      </c>
      <c r="O6" s="490"/>
      <c r="P6" s="490"/>
      <c r="Q6" s="490" t="str">
        <f>$K$27</f>
        <v>cc</v>
      </c>
      <c r="R6" s="490"/>
      <c r="S6" s="490"/>
      <c r="T6" s="490" t="str">
        <f>$K$28</f>
        <v>dd</v>
      </c>
      <c r="U6" s="490"/>
      <c r="V6" s="490"/>
      <c r="W6" s="490" t="str">
        <f>$K$30</f>
        <v>ee</v>
      </c>
      <c r="X6" s="490"/>
      <c r="Y6" s="490"/>
      <c r="Z6" s="491" t="str">
        <f>$K$31</f>
        <v>ff</v>
      </c>
      <c r="AA6" s="491"/>
      <c r="AB6" s="491"/>
      <c r="AC6" s="491" t="str">
        <f>$K$33</f>
        <v>gg</v>
      </c>
      <c r="AD6" s="491"/>
      <c r="AE6" s="491"/>
      <c r="AF6" s="497" t="str">
        <f>$K$34</f>
        <v>hh</v>
      </c>
      <c r="AG6" s="497"/>
      <c r="AH6" s="497"/>
      <c r="AI6" s="492" t="str">
        <f>$K$36</f>
        <v>ii</v>
      </c>
      <c r="AJ6" s="524"/>
      <c r="AK6" s="525"/>
      <c r="AL6" s="492" t="str">
        <f>$K$37</f>
        <v>jj</v>
      </c>
      <c r="AM6" s="524"/>
      <c r="AN6" s="525"/>
      <c r="AO6" s="492" t="str">
        <f>$K$39</f>
        <v>kk</v>
      </c>
      <c r="AP6" s="524"/>
      <c r="AQ6" s="525"/>
      <c r="AR6" s="492" t="str">
        <f>$K$40</f>
        <v>ll</v>
      </c>
      <c r="AS6" s="524"/>
      <c r="AT6" s="525"/>
      <c r="AU6" s="246"/>
      <c r="AV6" s="246"/>
      <c r="AW6" s="246"/>
      <c r="AX6" s="217"/>
      <c r="AY6" s="208"/>
      <c r="AZ6" s="208"/>
      <c r="BA6" s="208"/>
      <c r="BB6" s="208"/>
      <c r="BC6" s="228"/>
      <c r="BD6" s="361" t="s">
        <v>36</v>
      </c>
      <c r="BE6" s="511" t="s">
        <v>89</v>
      </c>
      <c r="BF6" s="244"/>
      <c r="BG6" s="361" t="s">
        <v>37</v>
      </c>
      <c r="BH6" s="511" t="s">
        <v>89</v>
      </c>
      <c r="BI6" s="241"/>
      <c r="BJ6" s="361" t="s">
        <v>38</v>
      </c>
      <c r="BK6" s="511" t="s">
        <v>89</v>
      </c>
      <c r="BL6" s="416"/>
      <c r="BM6" s="361" t="s">
        <v>39</v>
      </c>
      <c r="BN6" s="511" t="s">
        <v>89</v>
      </c>
      <c r="BO6" s="292"/>
      <c r="BP6" s="361" t="s">
        <v>40</v>
      </c>
      <c r="BQ6" s="508" t="s">
        <v>89</v>
      </c>
      <c r="BR6" s="362"/>
      <c r="BS6" s="361" t="s">
        <v>41</v>
      </c>
      <c r="BT6" s="532" t="s">
        <v>89</v>
      </c>
      <c r="BU6" s="243"/>
    </row>
    <row r="7" spans="1:73" s="85" customFormat="1" ht="34.950000000000003" customHeight="1" x14ac:dyDescent="0.25">
      <c r="A7" s="205"/>
      <c r="B7" s="217"/>
      <c r="C7" s="217"/>
      <c r="D7" s="217"/>
      <c r="E7" s="217"/>
      <c r="F7" s="217"/>
      <c r="G7" s="217"/>
      <c r="H7" s="217"/>
      <c r="I7" s="217"/>
      <c r="J7" s="208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1"/>
      <c r="AA7" s="491"/>
      <c r="AB7" s="491"/>
      <c r="AC7" s="491"/>
      <c r="AD7" s="491"/>
      <c r="AE7" s="491"/>
      <c r="AF7" s="497"/>
      <c r="AG7" s="497"/>
      <c r="AH7" s="497"/>
      <c r="AI7" s="526"/>
      <c r="AJ7" s="527"/>
      <c r="AK7" s="528"/>
      <c r="AL7" s="526"/>
      <c r="AM7" s="527"/>
      <c r="AN7" s="528"/>
      <c r="AO7" s="526"/>
      <c r="AP7" s="527"/>
      <c r="AQ7" s="528"/>
      <c r="AR7" s="526"/>
      <c r="AS7" s="527"/>
      <c r="AT7" s="528"/>
      <c r="AU7" s="246"/>
      <c r="AV7" s="246"/>
      <c r="AW7" s="246"/>
      <c r="AX7" s="217"/>
      <c r="AY7" s="217"/>
      <c r="AZ7" s="217"/>
      <c r="BA7" s="217"/>
      <c r="BB7" s="217"/>
      <c r="BC7" s="228"/>
      <c r="BD7" s="241"/>
      <c r="BE7" s="511"/>
      <c r="BF7" s="244"/>
      <c r="BG7" s="244"/>
      <c r="BH7" s="511"/>
      <c r="BI7" s="244"/>
      <c r="BJ7" s="244"/>
      <c r="BK7" s="511"/>
      <c r="BL7" s="416"/>
      <c r="BM7" s="292"/>
      <c r="BN7" s="511"/>
      <c r="BO7" s="292"/>
      <c r="BP7" s="292"/>
      <c r="BQ7" s="508"/>
      <c r="BR7" s="362"/>
      <c r="BS7" s="362"/>
      <c r="BT7" s="532"/>
      <c r="BU7" s="243"/>
    </row>
    <row r="8" spans="1:73" s="85" customFormat="1" ht="34.950000000000003" customHeight="1" thickBot="1" x14ac:dyDescent="0.3">
      <c r="A8" s="205"/>
      <c r="B8" s="269" t="s">
        <v>0</v>
      </c>
      <c r="C8" s="269"/>
      <c r="D8" s="269"/>
      <c r="E8" s="269"/>
      <c r="F8" s="269"/>
      <c r="G8" s="269"/>
      <c r="H8" s="269"/>
      <c r="I8" s="269"/>
      <c r="J8" s="208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2"/>
      <c r="AA8" s="492"/>
      <c r="AB8" s="492"/>
      <c r="AC8" s="492"/>
      <c r="AD8" s="492"/>
      <c r="AE8" s="492"/>
      <c r="AF8" s="497"/>
      <c r="AG8" s="497"/>
      <c r="AH8" s="497"/>
      <c r="AI8" s="529"/>
      <c r="AJ8" s="530"/>
      <c r="AK8" s="531"/>
      <c r="AL8" s="529"/>
      <c r="AM8" s="530"/>
      <c r="AN8" s="531"/>
      <c r="AO8" s="529"/>
      <c r="AP8" s="530"/>
      <c r="AQ8" s="531"/>
      <c r="AR8" s="529"/>
      <c r="AS8" s="530"/>
      <c r="AT8" s="531"/>
      <c r="AU8" s="487" t="s">
        <v>88</v>
      </c>
      <c r="AV8" s="487"/>
      <c r="AW8" s="487"/>
      <c r="AX8" s="86" t="s">
        <v>14</v>
      </c>
      <c r="AY8" s="488" t="s">
        <v>2</v>
      </c>
      <c r="AZ8" s="488"/>
      <c r="BA8" s="488"/>
      <c r="BB8" s="87" t="s">
        <v>3</v>
      </c>
      <c r="BC8" s="208"/>
      <c r="BD8" s="398" t="str">
        <f>$K$23</f>
        <v>aa</v>
      </c>
      <c r="BE8" s="394"/>
      <c r="BF8" s="248"/>
      <c r="BG8" s="398" t="str">
        <f>$K$36</f>
        <v>ii</v>
      </c>
      <c r="BH8" s="394"/>
      <c r="BI8" s="253"/>
      <c r="BJ8" s="398" t="str">
        <f>$K$33</f>
        <v>gg</v>
      </c>
      <c r="BK8" s="394"/>
      <c r="BL8" s="417"/>
      <c r="BM8" s="398" t="str">
        <f>$K$30</f>
        <v>ee</v>
      </c>
      <c r="BN8" s="394"/>
      <c r="BO8" s="261"/>
      <c r="BP8" s="413" t="str">
        <f>$K$27</f>
        <v>cc</v>
      </c>
      <c r="BQ8" s="408"/>
      <c r="BR8" s="214"/>
      <c r="BS8" s="413" t="str">
        <f>$K$23</f>
        <v>aa</v>
      </c>
      <c r="BT8" s="408"/>
      <c r="BU8" s="243"/>
    </row>
    <row r="9" spans="1:73" s="85" customFormat="1" ht="34.950000000000003" customHeight="1" thickTop="1" thickBot="1" x14ac:dyDescent="0.3">
      <c r="A9" s="205"/>
      <c r="B9" s="88">
        <f t="shared" ref="B9:B20" si="0">IF(J9="","-",RANK(F9,$F$9:$F$20,0)+RANK(E9,$E$9:$E$20,0)%+ROW()%%)</f>
        <v>1.0108999999999999</v>
      </c>
      <c r="C9" s="89">
        <f t="shared" ref="C9:C20" si="1">IF(B9="","",RANK(B9,$B$9:$B$20,1))</f>
        <v>1</v>
      </c>
      <c r="D9" s="90" t="str">
        <f>$K$23</f>
        <v>aa</v>
      </c>
      <c r="E9" s="91">
        <f>$AX$9</f>
        <v>0</v>
      </c>
      <c r="F9" s="92">
        <f>SUM($AY$9-$BA$9)</f>
        <v>0</v>
      </c>
      <c r="G9" s="93">
        <f>SMALL($B$9:$B$20,1)</f>
        <v>1.0108999999999999</v>
      </c>
      <c r="H9" s="135">
        <f t="shared" ref="H9:H20" si="2">IF(G9="","",RANK(G9,$G$9:$G$20,1))</f>
        <v>1</v>
      </c>
      <c r="I9" s="94" t="str">
        <f t="shared" ref="I9:I20" si="3">INDEX($D$9:$D$20,MATCH(G9,$B$9:$B$20,0),1)</f>
        <v>aa</v>
      </c>
      <c r="J9" s="95" t="str">
        <f>$K$23</f>
        <v>aa</v>
      </c>
      <c r="K9" s="96"/>
      <c r="L9" s="97"/>
      <c r="M9" s="98"/>
      <c r="N9" s="99" t="str">
        <f>IF($BK$42+$BK$43&gt;0,$BK$42,"")</f>
        <v/>
      </c>
      <c r="O9" s="100" t="s">
        <v>4</v>
      </c>
      <c r="P9" s="101" t="str">
        <f>IF($BK$42+$BK$43&gt;0,$BK$43,"")</f>
        <v/>
      </c>
      <c r="Q9" s="99" t="str">
        <f>IF($BT$8+$BT$9&gt;0,$BT$8,"")</f>
        <v/>
      </c>
      <c r="R9" s="100" t="s">
        <v>4</v>
      </c>
      <c r="S9" s="101" t="str">
        <f>IF($BT$8+$BT$9&gt;0,$BT$9,"")</f>
        <v/>
      </c>
      <c r="T9" s="99" t="str">
        <f>IF($BK$20+$BK$21&gt;0,$BK$20,"")</f>
        <v/>
      </c>
      <c r="U9" s="102" t="s">
        <v>4</v>
      </c>
      <c r="V9" s="101" t="str">
        <f>IF($BK$20+$BK$21&gt;0,$BK$21,"")</f>
        <v/>
      </c>
      <c r="W9" s="99" t="str">
        <f>IF($BQ$42+$BQ$43&gt;0,$BQ$42,"")</f>
        <v/>
      </c>
      <c r="X9" s="102" t="s">
        <v>4</v>
      </c>
      <c r="Y9" s="101" t="str">
        <f>IF($BQ$42+$BQ$43&gt;0,$BQ$43,"")</f>
        <v/>
      </c>
      <c r="Z9" s="99" t="str">
        <f>IF($BH$36+$BH$37&gt;0,$BH$36,"")</f>
        <v/>
      </c>
      <c r="AA9" s="102" t="s">
        <v>4</v>
      </c>
      <c r="AB9" s="101" t="str">
        <f>IF($BH$36+$BH$37&gt;0,$BH$37,"")</f>
        <v/>
      </c>
      <c r="AC9" s="99" t="str">
        <f>IF($BQ$14+$BQ$15&gt;0,$BQ$14,"")</f>
        <v/>
      </c>
      <c r="AD9" s="102" t="s">
        <v>4</v>
      </c>
      <c r="AE9" s="101" t="str">
        <f>IF($BQ$14+$BQ$15&gt;0,$BQ$15,"")</f>
        <v/>
      </c>
      <c r="AF9" s="99" t="str">
        <f>IF($BH$14+$BH$15&gt;0,$BH$14,"")</f>
        <v/>
      </c>
      <c r="AG9" s="100" t="s">
        <v>4</v>
      </c>
      <c r="AH9" s="101" t="str">
        <f>IF($BH$14+$BH$15&gt;0,$BH$15,"")</f>
        <v/>
      </c>
      <c r="AI9" s="99" t="str">
        <f>IF($BN$36+$BN$37&gt;0,$BN$36,"")</f>
        <v/>
      </c>
      <c r="AJ9" s="100" t="s">
        <v>4</v>
      </c>
      <c r="AK9" s="101" t="str">
        <f>IF($BN$36+$BN$37&gt;0,$BN$37,"")</f>
        <v/>
      </c>
      <c r="AL9" s="99" t="str">
        <f>IF($BE$30+$BE$31&gt;0,$BE$30,"")</f>
        <v/>
      </c>
      <c r="AM9" s="100" t="s">
        <v>4</v>
      </c>
      <c r="AN9" s="101" t="str">
        <f>IF($BE$30+$BE$31&gt;0,$BE$31,"")</f>
        <v/>
      </c>
      <c r="AO9" s="99" t="str">
        <f>IF($BN$20+$BN$21&gt;0,$BN$20,"")</f>
        <v/>
      </c>
      <c r="AP9" s="100" t="s">
        <v>4</v>
      </c>
      <c r="AQ9" s="101" t="str">
        <f>IF($BN$20+$BN$21&gt;0,$BN$21,"")</f>
        <v/>
      </c>
      <c r="AR9" s="99" t="str">
        <f>IF($BE$8+$BE$9&gt;0,$BE$8,"")</f>
        <v/>
      </c>
      <c r="AS9" s="100" t="s">
        <v>4</v>
      </c>
      <c r="AT9" s="103" t="str">
        <f>IF($BE$8+$BE$9&gt;0,$BE$9,"")</f>
        <v/>
      </c>
      <c r="AU9" s="104">
        <f>SUM($K$9,$N$9,$Q$9,$T$9,$W$9,$Z$9,$AC$9,$AF$9,$AI$9,$AL$9,$AO$9,$AR$9)</f>
        <v>0</v>
      </c>
      <c r="AV9" s="105" t="s">
        <v>4</v>
      </c>
      <c r="AW9" s="106">
        <f>SUM($M$9,$P$9,$S$9,$V$9,$Y$9,$AB$9,$AE$9,$AH$9,$AK$9,$AN$9,$AQ$9,$AT$9)</f>
        <v>0</v>
      </c>
      <c r="AX9" s="107">
        <f>SUM(IF(N9="",0,N9-P9)+IF(Q9="",0,Q9-S9)+IF(T9="",0,T9-V9)+IF(W9="",0,W9-Y9)+IF(Z9="",0,Z9-AB9)+IF(AC9="",0,AC9-AE9)+IF(AF9="",0,AF9-AH9)+IF(AI9="",0,AI9-AK9)+IF(AL9="",0,AL9-AN9)+IF(AO9="",0,AO9-AQ9)+IF(AR9="",0,AR9-AT9))</f>
        <v>0</v>
      </c>
      <c r="AY9" s="108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+(IF(AF9="",0,1)+IF(AF9&gt;AH9,1)+IF(AF9&lt;AH9,-1))+(IF(AI9="",0,1)+IF(AI9&gt;AK9,1)+IF(AI9&lt;AK9,-1))+(IF(AL9="",0,1)+IF(AL9&gt;AN9,1)+IF(AL9&lt;AN9,-1))+(IF(AO9="",0,1)+IF(AO9&gt;AQ9,1)+IF(AO9&lt;AQ9,-1))+(IF(AR9="",0,1)+IF(AR9&gt;AT9,1)+IF(AR9&lt;AT9,-1))</f>
        <v>0</v>
      </c>
      <c r="AZ9" s="109" t="s">
        <v>4</v>
      </c>
      <c r="BA9" s="162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+(IF(AH9="",0,1)+IF(AH9&gt;AF9,1)+IF(AH9&lt;AF9,-1))+(IF(AK9="",0,1)+IF(AK9&gt;AI9,1)+IF(AK9&lt;AI9,-1))+(IF(AN9="",0,1)+IF(AN9&gt;AL9,1)+IF(AN9&lt;AL9,-1))+(IF(AQ9="",0,1)+IF(AQ9&gt;AO9,1)+IF(AQ9&lt;AO9,-1))+(IF(AT9="",0,1)+IF(AT9&gt;AR9,1)+IF(AT9&lt;AR9,-1))</f>
        <v>0</v>
      </c>
      <c r="BB9" s="163">
        <f t="shared" ref="BB9:BB20" si="4">IF(B9="","",RANK(B9,$B$9:$B$20,1))</f>
        <v>1</v>
      </c>
      <c r="BC9" s="228"/>
      <c r="BD9" s="399" t="str">
        <f>$K$40</f>
        <v>ll</v>
      </c>
      <c r="BE9" s="395"/>
      <c r="BF9" s="248"/>
      <c r="BG9" s="399" t="str">
        <f>$K$39</f>
        <v>kk</v>
      </c>
      <c r="BH9" s="395"/>
      <c r="BI9" s="253"/>
      <c r="BJ9" s="399" t="str">
        <f>$K$36</f>
        <v>ii</v>
      </c>
      <c r="BK9" s="395"/>
      <c r="BL9" s="417"/>
      <c r="BM9" s="399" t="str">
        <f>$K$33</f>
        <v>gg</v>
      </c>
      <c r="BN9" s="395"/>
      <c r="BO9" s="261"/>
      <c r="BP9" s="414" t="str">
        <f>$K$30</f>
        <v>ee</v>
      </c>
      <c r="BQ9" s="409"/>
      <c r="BR9" s="214"/>
      <c r="BS9" s="414" t="str">
        <f>$K$27</f>
        <v>cc</v>
      </c>
      <c r="BT9" s="409"/>
      <c r="BU9" s="243"/>
    </row>
    <row r="10" spans="1:73" s="85" customFormat="1" ht="34.950000000000003" customHeight="1" x14ac:dyDescent="0.3">
      <c r="A10" s="205"/>
      <c r="B10" s="88">
        <f t="shared" si="0"/>
        <v>1.0109999999999999</v>
      </c>
      <c r="C10" s="89">
        <f t="shared" si="1"/>
        <v>2</v>
      </c>
      <c r="D10" s="90" t="str">
        <f>$K$24</f>
        <v>bb</v>
      </c>
      <c r="E10" s="91">
        <f>$AX$10</f>
        <v>0</v>
      </c>
      <c r="F10" s="92">
        <f>SUM($AY$10-$BA$10)</f>
        <v>0</v>
      </c>
      <c r="G10" s="93">
        <f>SMALL($B$9:$B$20,2)</f>
        <v>1.0109999999999999</v>
      </c>
      <c r="H10" s="135">
        <f t="shared" si="2"/>
        <v>2</v>
      </c>
      <c r="I10" s="94" t="str">
        <f t="shared" si="3"/>
        <v>bb</v>
      </c>
      <c r="J10" s="95" t="str">
        <f>$K$24</f>
        <v>bb</v>
      </c>
      <c r="K10" s="112" t="str">
        <f>IF($BK$42+$BK$43&gt;0,$BK$43,"")</f>
        <v/>
      </c>
      <c r="L10" s="113" t="s">
        <v>4</v>
      </c>
      <c r="M10" s="114" t="str">
        <f>IF($BK$42+$BK$43&gt;0,$BK$42,"")</f>
        <v/>
      </c>
      <c r="N10" s="115"/>
      <c r="O10" s="116"/>
      <c r="P10" s="117"/>
      <c r="Q10" s="118" t="str">
        <f>IF($BK$11+$BK$12&gt;0,$BK$11,"")</f>
        <v/>
      </c>
      <c r="R10" s="113" t="s">
        <v>4</v>
      </c>
      <c r="S10" s="114" t="str">
        <f>IF($BK$11+$BK$12&gt;0,$BK$12,"")</f>
        <v/>
      </c>
      <c r="T10" s="118" t="str">
        <f>IF($BQ$27+$BQ$28&gt;0,$BQ$27,"")</f>
        <v/>
      </c>
      <c r="U10" s="119" t="s">
        <v>4</v>
      </c>
      <c r="V10" s="114" t="str">
        <f>IF($BQ$27+$BQ$28&gt;0,$BQ$28,"")</f>
        <v/>
      </c>
      <c r="W10" s="118" t="str">
        <f>IF($BH$39+$BH$40&gt;0,$BH$39,"")</f>
        <v/>
      </c>
      <c r="X10" s="113" t="s">
        <v>4</v>
      </c>
      <c r="Y10" s="114" t="str">
        <f>IF($BH$39+$BH$40&gt;0,$BH$40,"")</f>
        <v/>
      </c>
      <c r="Z10" s="118" t="str">
        <f>IF($BQ$11+$BQ$12&gt;0,$BQ$11,"")</f>
        <v/>
      </c>
      <c r="AA10" s="119" t="s">
        <v>4</v>
      </c>
      <c r="AB10" s="114" t="str">
        <f>IF($BQ$11+$BQ$12&gt;0,$BQ$12,"")</f>
        <v/>
      </c>
      <c r="AC10" s="118" t="str">
        <f>IF($BH$17+$BH$18&gt;0,$BH$17,"")</f>
        <v/>
      </c>
      <c r="AD10" s="119" t="s">
        <v>4</v>
      </c>
      <c r="AE10" s="114" t="str">
        <f>IF($BH$17+$BH$18&gt;0,$BH$18,"")</f>
        <v/>
      </c>
      <c r="AF10" s="118" t="str">
        <f>IF($BN$33+$BN$34&gt;0,$BN$33,"")</f>
        <v/>
      </c>
      <c r="AG10" s="113" t="s">
        <v>4</v>
      </c>
      <c r="AH10" s="114" t="str">
        <f>IF($BN$33+$BN$34&gt;0,$BN$34,"")</f>
        <v/>
      </c>
      <c r="AI10" s="118" t="str">
        <f>IF($BE$39+$BE$40&gt;0,$BE$39,"")</f>
        <v/>
      </c>
      <c r="AJ10" s="113" t="s">
        <v>4</v>
      </c>
      <c r="AK10" s="114" t="str">
        <f>IF($BE$39+$BE$40&gt;0,$BE$40,"")</f>
        <v/>
      </c>
      <c r="AL10" s="118" t="str">
        <f>IF($BN$17+$BN$18&gt;0,$BN$17,"")</f>
        <v/>
      </c>
      <c r="AM10" s="113" t="s">
        <v>4</v>
      </c>
      <c r="AN10" s="114" t="str">
        <f>IF($BN$17+$BN$18&gt;0,$BN$18,"")</f>
        <v/>
      </c>
      <c r="AO10" s="118" t="str">
        <f>IF($BE$23+$BE$24&gt;0,$BE$23,"")</f>
        <v/>
      </c>
      <c r="AP10" s="113" t="s">
        <v>4</v>
      </c>
      <c r="AQ10" s="114" t="str">
        <f>IF($BE$23+$BE$24&gt;0,$BE$24,"")</f>
        <v/>
      </c>
      <c r="AR10" s="118" t="str">
        <f>IF($BT$14+$BT$15&gt;0,$BT$14,"")</f>
        <v/>
      </c>
      <c r="AS10" s="113" t="s">
        <v>4</v>
      </c>
      <c r="AT10" s="120" t="str">
        <f>IF($BT$14+$BT$15&gt;0,$BT$15,"")</f>
        <v/>
      </c>
      <c r="AU10" s="121">
        <f>SUM($K$10,$N$10,$Q$10,$T$10,$W$10,$Z$10,$AC$10,$AF$10,$AI$10,$AL$10,$AO$10,$AR$10)</f>
        <v>0</v>
      </c>
      <c r="AV10" s="122" t="s">
        <v>4</v>
      </c>
      <c r="AW10" s="123">
        <f>SUM($M$10,$P$10,$S$10,$V$10,$Y$10,$AB$10,$AE$10,$AH$10,$AK$10,$AN$10,$AQ$10,$AT$10)</f>
        <v>0</v>
      </c>
      <c r="AX10" s="124">
        <f>SUM(IF(K10="",0,K10-M10)+IF(Q10="",0,Q10-S10)+IF(T10="",0,T10-V10)+IF(W10="",0,W10-Y10)+IF(Z10="",0,Z10-AB10)+IF(AC10="",0,AC10-AE10)+IF(AF10="",0,AF10-AH10)+IF(AI10="",0,AI10-AK10)+IF(AL10="",0,AL10-AN10)+IF(AO10="",0,AO10-AQ10)+IF(AR10="",0,AR10-AT10))</f>
        <v>0</v>
      </c>
      <c r="AY10" s="125">
        <f t="shared" ref="AY10:AY20" si="5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+(IF(AF10="",0,1)+IF(AF10&gt;AH10,1)+IF(AF10&lt;AH10,-1))+(IF(AI10="",0,1)+IF(AI10&gt;AK10,1)+IF(AI10&lt;AK10,-1))+(IF(AL10="",0,1)+IF(AL10&gt;AN10,1)+IF(AL10&lt;AN10,-1))+(IF(AO10="",0,1)+IF(AO10&gt;AQ10,1)+IF(AO10&lt;AQ10,-1))+(IF(AR10="",0,1)+IF(AR10&gt;AT10,1)+IF(AR10&lt;AT10,-1))</f>
        <v>0</v>
      </c>
      <c r="AZ10" s="126" t="s">
        <v>4</v>
      </c>
      <c r="BA10" s="164">
        <f t="shared" ref="BA10:BA20" si="6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+(IF(AH10="",0,1)+IF(AH10&gt;AF10,1)+IF(AH10&lt;AF10,-1))+(IF(AK10="",0,1)+IF(AK10&gt;AI10,1)+IF(AK10&lt;AI10,-1))+(IF(AN10="",0,1)+IF(AN10&gt;AL10,1)+IF(AN10&lt;AL10,-1))+(IF(AQ10="",0,1)+IF(AQ10&gt;AO10,1)+IF(AQ10&lt;AO10,-1))+(IF(AT10="",0,1)+IF(AT10&gt;AR10,1)+IF(AT10&lt;AR10,-1))</f>
        <v>0</v>
      </c>
      <c r="BB10" s="165">
        <f t="shared" si="4"/>
        <v>2</v>
      </c>
      <c r="BC10" s="217"/>
      <c r="BD10" s="249"/>
      <c r="BE10" s="354"/>
      <c r="BF10" s="249"/>
      <c r="BG10" s="249"/>
      <c r="BH10" s="354"/>
      <c r="BI10" s="249"/>
      <c r="BJ10" s="249"/>
      <c r="BK10" s="354"/>
      <c r="BL10" s="418"/>
      <c r="BM10" s="256"/>
      <c r="BN10" s="346"/>
      <c r="BO10" s="256"/>
      <c r="BP10" s="256"/>
      <c r="BQ10" s="347"/>
      <c r="BR10" s="214"/>
      <c r="BS10" s="214"/>
      <c r="BT10" s="347"/>
      <c r="BU10" s="243"/>
    </row>
    <row r="11" spans="1:73" s="85" customFormat="1" ht="34.950000000000003" customHeight="1" x14ac:dyDescent="0.25">
      <c r="A11" s="205"/>
      <c r="B11" s="88">
        <f t="shared" si="0"/>
        <v>1.0111000000000001</v>
      </c>
      <c r="C11" s="89">
        <f t="shared" si="1"/>
        <v>3</v>
      </c>
      <c r="D11" s="90" t="str">
        <f>$K$27</f>
        <v>cc</v>
      </c>
      <c r="E11" s="91">
        <f>$AX$11</f>
        <v>0</v>
      </c>
      <c r="F11" s="92">
        <f>SUM($AY$11-$BA$11)</f>
        <v>0</v>
      </c>
      <c r="G11" s="93">
        <f>SMALL($B$9:$B$20,3)</f>
        <v>1.0111000000000001</v>
      </c>
      <c r="H11" s="135">
        <f t="shared" si="2"/>
        <v>3</v>
      </c>
      <c r="I11" s="94" t="str">
        <f t="shared" si="3"/>
        <v>cc</v>
      </c>
      <c r="J11" s="95" t="str">
        <f>$K$27</f>
        <v>cc</v>
      </c>
      <c r="K11" s="112" t="str">
        <f>IF($BT$8+$BT$9&gt;0,$BT$9,"")</f>
        <v/>
      </c>
      <c r="L11" s="113" t="s">
        <v>4</v>
      </c>
      <c r="M11" s="114" t="str">
        <f>IF($BT$8+$BT$9&gt;0,$BT$8,"")</f>
        <v/>
      </c>
      <c r="N11" s="118" t="str">
        <f>IF($BK$11+$BK$12&gt;0,$BK$12,"")</f>
        <v/>
      </c>
      <c r="O11" s="113" t="s">
        <v>4</v>
      </c>
      <c r="P11" s="114" t="str">
        <f>IF($BK$11+$BK$12&gt;0,$BK$11,"")</f>
        <v/>
      </c>
      <c r="Q11" s="115"/>
      <c r="R11" s="116"/>
      <c r="S11" s="117"/>
      <c r="T11" s="118" t="str">
        <f>IF($BH$42+$BH$43&gt;0,$BH$42,"")</f>
        <v/>
      </c>
      <c r="U11" s="154" t="s">
        <v>4</v>
      </c>
      <c r="V11" s="114" t="str">
        <f>IF($BH$42+$BH$43&gt;0,$BH$43,"")</f>
        <v/>
      </c>
      <c r="W11" s="118" t="str">
        <f>IF($BQ$8+$BQ$9&gt;0,$BQ$8,"")</f>
        <v/>
      </c>
      <c r="X11" s="113" t="s">
        <v>4</v>
      </c>
      <c r="Y11" s="114" t="str">
        <f>IF($BQ$8+$BQ$9&gt;0,$BQ$9,"")</f>
        <v/>
      </c>
      <c r="Z11" s="118" t="str">
        <f>IF($BH$20+$BH$21&gt;0,$BH$20,"")</f>
        <v/>
      </c>
      <c r="AA11" s="119" t="s">
        <v>4</v>
      </c>
      <c r="AB11" s="114" t="str">
        <f>IF($BH$20+$BH$21&gt;0,$BH$21,"")</f>
        <v/>
      </c>
      <c r="AC11" s="118" t="str">
        <f>IF($BN$42+$BN$43&gt;0,$BN$42,"")</f>
        <v/>
      </c>
      <c r="AD11" s="119" t="s">
        <v>4</v>
      </c>
      <c r="AE11" s="114" t="str">
        <f>IF($BN$42+$BN$43&gt;0,$BN$43,"")</f>
        <v/>
      </c>
      <c r="AF11" s="118" t="str">
        <f>IF($BE$42+$BE$43&gt;0,$BE$42,"")</f>
        <v/>
      </c>
      <c r="AG11" s="113" t="s">
        <v>4</v>
      </c>
      <c r="AH11" s="114" t="str">
        <f>IF($BE$42+$BE$43&gt;0,$BE$43,"")</f>
        <v/>
      </c>
      <c r="AI11" s="118" t="str">
        <f>IF($BN$14+$BN$15&gt;0,$BN$14,"")</f>
        <v/>
      </c>
      <c r="AJ11" s="113" t="s">
        <v>4</v>
      </c>
      <c r="AK11" s="114" t="str">
        <f>IF($BN$14+$BN$15&gt;0,$BN$15,"")</f>
        <v/>
      </c>
      <c r="AL11" s="118" t="str">
        <f>IF($BE$14+$BE$15&gt;0,$BE$14,"")</f>
        <v/>
      </c>
      <c r="AM11" s="113" t="s">
        <v>4</v>
      </c>
      <c r="AN11" s="114" t="str">
        <f>IF($BE$14+$BE$15&gt;0,$BE$15,"")</f>
        <v/>
      </c>
      <c r="AO11" s="118" t="str">
        <f>IF($BK$36+$BK$37&gt;0,$BK$36,"")</f>
        <v/>
      </c>
      <c r="AP11" s="113" t="s">
        <v>4</v>
      </c>
      <c r="AQ11" s="114" t="str">
        <f>IF($BK$36+$BK$37&gt;0,$BK$37,"")</f>
        <v/>
      </c>
      <c r="AR11" s="118" t="str">
        <f>IF($BQ$36+$BQ$37&gt;0,$BQ$36,"")</f>
        <v/>
      </c>
      <c r="AS11" s="113" t="s">
        <v>4</v>
      </c>
      <c r="AT11" s="120" t="str">
        <f>IF($BQ$36+$BQ$37&gt;0,$BQ$37,"")</f>
        <v/>
      </c>
      <c r="AU11" s="121">
        <f>SUM($K$11,$N$11,$Q$11,$T$11,$W$11,$Z$11,$AC$11,$AF$11,$AI$11,$AL$11,$AO$11,$AR$11)</f>
        <v>0</v>
      </c>
      <c r="AV11" s="122" t="s">
        <v>4</v>
      </c>
      <c r="AW11" s="123">
        <f>SUM($M$11,$P$11,$S$11,$V$11,$Y$11,$AB$11,$AE$11,$AH$11,$AK$11,$AN$11,$AQ$11,$AT$11)</f>
        <v>0</v>
      </c>
      <c r="AX11" s="124">
        <f>SUM(IF(K11="",0,K11-M11)+IF(N11="",0,N11-P11)+IF(T11="",0,T11-V11)+IF(W11="",0,W11-Y11)+IF(Z11="",0,Z11-AB11)+IF(AC11="",0,AC11-AE11)+IF(AF11="",0,AF11-AH11)+IF(AI11="",0,AI11-AK11)+IF(AL11="",0,AL11-AN11)+IF(AO11="",0,AO11-AQ11)+IF(AR11="",0,AR11-AT11))</f>
        <v>0</v>
      </c>
      <c r="AY11" s="125">
        <f t="shared" si="5"/>
        <v>0</v>
      </c>
      <c r="AZ11" s="126" t="s">
        <v>4</v>
      </c>
      <c r="BA11" s="164">
        <f t="shared" si="6"/>
        <v>0</v>
      </c>
      <c r="BB11" s="165">
        <f t="shared" si="4"/>
        <v>3</v>
      </c>
      <c r="BC11" s="228"/>
      <c r="BD11" s="398" t="str">
        <f>$K$31</f>
        <v>ff</v>
      </c>
      <c r="BE11" s="394"/>
      <c r="BF11" s="248"/>
      <c r="BG11" s="398" t="str">
        <f>$K$37</f>
        <v>jj</v>
      </c>
      <c r="BH11" s="394"/>
      <c r="BI11" s="253"/>
      <c r="BJ11" s="398" t="str">
        <f>$K$24</f>
        <v>bb</v>
      </c>
      <c r="BK11" s="394"/>
      <c r="BL11" s="417"/>
      <c r="BM11" s="398" t="str">
        <f>$K$28</f>
        <v>dd</v>
      </c>
      <c r="BN11" s="394"/>
      <c r="BO11" s="261"/>
      <c r="BP11" s="413" t="str">
        <f>$K$24</f>
        <v>bb</v>
      </c>
      <c r="BQ11" s="408"/>
      <c r="BR11" s="214"/>
      <c r="BS11" s="413" t="str">
        <f>$K$28</f>
        <v>dd</v>
      </c>
      <c r="BT11" s="408"/>
      <c r="BU11" s="243"/>
    </row>
    <row r="12" spans="1:73" s="85" customFormat="1" ht="34.950000000000003" customHeight="1" thickBot="1" x14ac:dyDescent="0.3">
      <c r="A12" s="205"/>
      <c r="B12" s="88">
        <f t="shared" si="0"/>
        <v>1.0112000000000001</v>
      </c>
      <c r="C12" s="89">
        <f t="shared" si="1"/>
        <v>4</v>
      </c>
      <c r="D12" s="90" t="str">
        <f>$K$28</f>
        <v>dd</v>
      </c>
      <c r="E12" s="91">
        <f>$AX$12</f>
        <v>0</v>
      </c>
      <c r="F12" s="92">
        <f>SUM($AY$12-$BA$12)</f>
        <v>0</v>
      </c>
      <c r="G12" s="93">
        <f>SMALL($B$9:$B$20,4)</f>
        <v>1.0112000000000001</v>
      </c>
      <c r="H12" s="135">
        <f t="shared" si="2"/>
        <v>4</v>
      </c>
      <c r="I12" s="94" t="str">
        <f t="shared" si="3"/>
        <v>dd</v>
      </c>
      <c r="J12" s="95" t="str">
        <f>$K$28</f>
        <v>dd</v>
      </c>
      <c r="K12" s="112" t="str">
        <f>IF($BK$20+$BK$21&gt;0,$BK$21,"")</f>
        <v/>
      </c>
      <c r="L12" s="113" t="s">
        <v>4</v>
      </c>
      <c r="M12" s="114" t="str">
        <f>IF($BK$20+$BK$21&gt;0,$BK$20,"")</f>
        <v/>
      </c>
      <c r="N12" s="118" t="str">
        <f>IF($BQ$27+$BQ$28&gt;0,$BQ$28,"")</f>
        <v/>
      </c>
      <c r="O12" s="113" t="s">
        <v>4</v>
      </c>
      <c r="P12" s="114" t="str">
        <f>IF($BQ$27+$BQ$28&gt;0,$BQ$27,"")</f>
        <v/>
      </c>
      <c r="Q12" s="118" t="str">
        <f>IF($BH$42+$BH$43&gt;0,$BH$43,"")</f>
        <v/>
      </c>
      <c r="R12" s="113" t="s">
        <v>4</v>
      </c>
      <c r="S12" s="114" t="str">
        <f>IF($BH$42+$BH$43&gt;0,$BH$42,"")</f>
        <v/>
      </c>
      <c r="T12" s="155"/>
      <c r="U12" s="156"/>
      <c r="V12" s="157"/>
      <c r="W12" s="118" t="str">
        <f>IF($BH$23+$BH$24&gt;0,$BH$23,"")</f>
        <v/>
      </c>
      <c r="X12" s="154" t="s">
        <v>4</v>
      </c>
      <c r="Y12" s="114" t="str">
        <f>IF($BH$23+$BH$24&gt;0,$BH$24,"")</f>
        <v/>
      </c>
      <c r="Z12" s="118" t="str">
        <f>IF($BN$27+$BN$28&gt;0,$BN$27,"")</f>
        <v/>
      </c>
      <c r="AA12" s="113" t="s">
        <v>4</v>
      </c>
      <c r="AB12" s="114" t="str">
        <f>IF($BN$27+$BN$28&gt;0,$BN$28,"")</f>
        <v/>
      </c>
      <c r="AC12" s="118" t="str">
        <f>IF($BE$33+$BE$34&gt;0,$BE$33,"")</f>
        <v/>
      </c>
      <c r="AD12" s="113" t="s">
        <v>4</v>
      </c>
      <c r="AE12" s="114" t="str">
        <f>IF($BE$33+$BE$34&gt;0,$BE$34,"")</f>
        <v/>
      </c>
      <c r="AF12" s="118" t="str">
        <f>IF($BN$11+$BN$12&gt;0,$BN$11,"")</f>
        <v/>
      </c>
      <c r="AG12" s="113" t="s">
        <v>4</v>
      </c>
      <c r="AH12" s="114" t="str">
        <f>IF($BN$11+$BN$12&gt;0,$BN$12,"")</f>
        <v/>
      </c>
      <c r="AI12" s="118" t="str">
        <f>IF($BE$17+$BE$18&gt;0,$BE$17,"")</f>
        <v/>
      </c>
      <c r="AJ12" s="113" t="s">
        <v>4</v>
      </c>
      <c r="AK12" s="114" t="str">
        <f>IF($BE$17+$BE$18&gt;0,$BE$18,"")</f>
        <v/>
      </c>
      <c r="AL12" s="118" t="str">
        <f>IF($BK$33+$BK$34&gt;0,$BK$33,"")</f>
        <v/>
      </c>
      <c r="AM12" s="113" t="s">
        <v>4</v>
      </c>
      <c r="AN12" s="114" t="str">
        <f>IF($BK$33+$BK$34&gt;0,$BK$34,"")</f>
        <v/>
      </c>
      <c r="AO12" s="118" t="str">
        <f>IF($BT$11+$BT$12&gt;0,$BT$11,"")</f>
        <v/>
      </c>
      <c r="AP12" s="113" t="s">
        <v>4</v>
      </c>
      <c r="AQ12" s="114" t="str">
        <f>IF($BT$11+$BT$12&gt;0,$BT$12,"")</f>
        <v/>
      </c>
      <c r="AR12" s="118" t="str">
        <f>IF($BQ$20+$BQ$21&gt;0,$BQ$20,"")</f>
        <v/>
      </c>
      <c r="AS12" s="113" t="s">
        <v>4</v>
      </c>
      <c r="AT12" s="120" t="str">
        <f>IF($BQ$20+$BQ$21&gt;0,$BQ$21,"")</f>
        <v/>
      </c>
      <c r="AU12" s="121">
        <f>SUM($K$12,$N$12,$Q$12,$T$12,$W$12,$Z$12,$AC$12,$AF$12,$AI$12,$AL$12,$AO$12,$AR$12)</f>
        <v>0</v>
      </c>
      <c r="AV12" s="122" t="s">
        <v>4</v>
      </c>
      <c r="AW12" s="123">
        <f>SUM($M$12,$P$12,$S$12,$V$12,$Y$12,$AB$12,$AE$12,$AH$12,$AK$12,$AN$12,$AQ$12,$AT$12)</f>
        <v>0</v>
      </c>
      <c r="AX12" s="124">
        <f>SUM(IF(K12="",0,K12-M12)+IF(N12="",0,N12-P12)+IF(Q12="",0,Q12-S12)+IF(W12="",0,W12-Y12)+IF(Z12="",0,Z12-AB12)+IF(AC12="",0,AC12-AE12)+IF(AF12="",0,AF12-AH12)+IF(AI12="",0,AI12-AK12)+IF(AL12="",0,AL12-AN12)+IF(AO12="",0,AO12-AQ12)+IF(AR12="",0,AR12-AT12))</f>
        <v>0</v>
      </c>
      <c r="AY12" s="125">
        <f t="shared" si="5"/>
        <v>0</v>
      </c>
      <c r="AZ12" s="126" t="s">
        <v>4</v>
      </c>
      <c r="BA12" s="164">
        <f t="shared" si="6"/>
        <v>0</v>
      </c>
      <c r="BB12" s="165">
        <f t="shared" si="4"/>
        <v>4</v>
      </c>
      <c r="BC12" s="228"/>
      <c r="BD12" s="399" t="str">
        <f>$K$33</f>
        <v>gg</v>
      </c>
      <c r="BE12" s="395"/>
      <c r="BF12" s="248"/>
      <c r="BG12" s="399" t="str">
        <f>$K$40</f>
        <v>ll</v>
      </c>
      <c r="BH12" s="395"/>
      <c r="BI12" s="253"/>
      <c r="BJ12" s="399" t="str">
        <f>$K$27</f>
        <v>cc</v>
      </c>
      <c r="BK12" s="395"/>
      <c r="BL12" s="417"/>
      <c r="BM12" s="403" t="str">
        <f>$K$34</f>
        <v>hh</v>
      </c>
      <c r="BN12" s="395"/>
      <c r="BO12" s="261"/>
      <c r="BP12" s="414" t="str">
        <f>$K$31</f>
        <v>ff</v>
      </c>
      <c r="BQ12" s="409"/>
      <c r="BR12" s="214"/>
      <c r="BS12" s="414" t="str">
        <f>$K$39</f>
        <v>kk</v>
      </c>
      <c r="BT12" s="409"/>
      <c r="BU12" s="243"/>
    </row>
    <row r="13" spans="1:73" s="85" customFormat="1" ht="34.950000000000003" customHeight="1" x14ac:dyDescent="0.25">
      <c r="A13" s="205"/>
      <c r="B13" s="88">
        <f t="shared" si="0"/>
        <v>1.0113000000000001</v>
      </c>
      <c r="C13" s="89">
        <f t="shared" si="1"/>
        <v>5</v>
      </c>
      <c r="D13" s="90" t="str">
        <f>$K$30</f>
        <v>ee</v>
      </c>
      <c r="E13" s="91">
        <f>$AX$13</f>
        <v>0</v>
      </c>
      <c r="F13" s="92">
        <f>SUM($AY$13-$BA$13)</f>
        <v>0</v>
      </c>
      <c r="G13" s="93">
        <f>SMALL($B$9:$B$20,5)</f>
        <v>1.0113000000000001</v>
      </c>
      <c r="H13" s="135">
        <f t="shared" si="2"/>
        <v>5</v>
      </c>
      <c r="I13" s="94" t="str">
        <f t="shared" si="3"/>
        <v>ee</v>
      </c>
      <c r="J13" s="95" t="str">
        <f>$K$30</f>
        <v>ee</v>
      </c>
      <c r="K13" s="112" t="str">
        <f>IF($BQ$42+$BQ$43&gt;0,$BQ$43,"")</f>
        <v/>
      </c>
      <c r="L13" s="113" t="s">
        <v>4</v>
      </c>
      <c r="M13" s="114" t="str">
        <f>IF($BQ$42+$BQ$43&gt;0,$BQ$42,"")</f>
        <v/>
      </c>
      <c r="N13" s="118" t="str">
        <f>IF($BH$39+$BH$40&gt;0,$BH$40,"")</f>
        <v/>
      </c>
      <c r="O13" s="113" t="s">
        <v>4</v>
      </c>
      <c r="P13" s="114" t="str">
        <f>IF($BH$39+$BH$40&gt;0,$BH$39,"")</f>
        <v/>
      </c>
      <c r="Q13" s="118" t="str">
        <f>IF($BQ$8+$BQ$9&gt;0,$BQ$9,"")</f>
        <v/>
      </c>
      <c r="R13" s="113" t="s">
        <v>4</v>
      </c>
      <c r="S13" s="114" t="str">
        <f>IF($BQ$8+$BQ$9&gt;0,$BQ$8,"")</f>
        <v/>
      </c>
      <c r="T13" s="118" t="str">
        <f>IF($BH$23+$BH$24&gt;0,$BH$24,"")</f>
        <v/>
      </c>
      <c r="U13" s="154" t="s">
        <v>4</v>
      </c>
      <c r="V13" s="114" t="str">
        <f>IF($BH$23+$BH$24&gt;0,$BH$23,"")</f>
        <v/>
      </c>
      <c r="W13" s="155"/>
      <c r="X13" s="158"/>
      <c r="Y13" s="157"/>
      <c r="Z13" s="118" t="str">
        <f>IF($BE$36+$BE$37&gt;0,$BE$36,"")</f>
        <v/>
      </c>
      <c r="AA13" s="159" t="s">
        <v>4</v>
      </c>
      <c r="AB13" s="114" t="str">
        <f>IF($BE$36+$BE$37&gt;0,$BE$37,"")</f>
        <v/>
      </c>
      <c r="AC13" s="118" t="str">
        <f>IF($BN$8+$BN$9&gt;0,$BN$8,"")</f>
        <v/>
      </c>
      <c r="AD13" s="113" t="s">
        <v>4</v>
      </c>
      <c r="AE13" s="114" t="str">
        <f>IF($BN$8+$BN$9&gt;0,$BN$9,"")</f>
        <v/>
      </c>
      <c r="AF13" s="118" t="str">
        <f>IF($BE$20+$BE$21&gt;0,$BE$20,"")</f>
        <v/>
      </c>
      <c r="AG13" s="113" t="s">
        <v>4</v>
      </c>
      <c r="AH13" s="114" t="str">
        <f>IF($BE$20+$BE$21&gt;0,$BE$21,"")</f>
        <v/>
      </c>
      <c r="AI13" s="118" t="str">
        <f>IF($BK$30+$BK$31&gt;0,$BK$30,"")</f>
        <v/>
      </c>
      <c r="AJ13" s="113" t="s">
        <v>4</v>
      </c>
      <c r="AK13" s="114" t="str">
        <f>IF($BK$30+$BK$31&gt;0,$BK$31,"")</f>
        <v/>
      </c>
      <c r="AL13" s="118" t="str">
        <f>IF($BT$17+$BT$18&gt;0,$BT$17,"")</f>
        <v/>
      </c>
      <c r="AM13" s="113" t="s">
        <v>4</v>
      </c>
      <c r="AN13" s="114" t="str">
        <f>IF($BT$17+$BT$18&gt;0,$BT$18,"")</f>
        <v/>
      </c>
      <c r="AO13" s="118" t="str">
        <f>IF($BK$14+$BK$15&gt;0,$BK$14,"")</f>
        <v/>
      </c>
      <c r="AP13" s="113" t="s">
        <v>4</v>
      </c>
      <c r="AQ13" s="114" t="str">
        <f>IF($BK$14+$BK$15&gt;0,$BK$15,"")</f>
        <v/>
      </c>
      <c r="AR13" s="118" t="str">
        <f>IF($BN$30+$BN$31&gt;0,$BN$30,"")</f>
        <v/>
      </c>
      <c r="AS13" s="113" t="s">
        <v>4</v>
      </c>
      <c r="AT13" s="120" t="str">
        <f>IF($BN$30+$BN$31&gt;0,$BN$31,"")</f>
        <v/>
      </c>
      <c r="AU13" s="121">
        <f>SUM($K$13,$N$13,$Q$13,$T$13,$W$13,$Z$13,$AC$13,$AF$13,$AI$13,$AL$13,$AO$13,$AR$13)</f>
        <v>0</v>
      </c>
      <c r="AV13" s="122" t="s">
        <v>4</v>
      </c>
      <c r="AW13" s="123">
        <f>SUM($M$13,$P$13,$S$13,$V$13,$Y$13,$AB$13,$AE$13,$AH$13,$AK$13,$AN$13,$AQ$13,$AT$13)</f>
        <v>0</v>
      </c>
      <c r="AX13" s="124">
        <f>SUM(IF(K13="",0,K13-M13)+IF(N13="",0,N13-P13)+IF(Q13="",0,Q13-S13)+IF(T13="",0,T13-V13)+IF(Z13="",0,Z13-AB13)+IF(AC13="",0,AC13-AE13)+IF(AF13="",0,AF13-AH13)+IF(AI13="",0,AI13-AK13)+IF(AL13="",0,AL13-AN13)+IF(AO13="",0,AO13-AQ13)+IF(AR13="",0,AR13-AT13))</f>
        <v>0</v>
      </c>
      <c r="AY13" s="125">
        <f t="shared" si="5"/>
        <v>0</v>
      </c>
      <c r="AZ13" s="126" t="s">
        <v>4</v>
      </c>
      <c r="BA13" s="164">
        <f t="shared" si="6"/>
        <v>0</v>
      </c>
      <c r="BB13" s="165">
        <f t="shared" si="4"/>
        <v>5</v>
      </c>
      <c r="BC13" s="228"/>
      <c r="BD13" s="267"/>
      <c r="BE13" s="250"/>
      <c r="BF13" s="250"/>
      <c r="BG13" s="250"/>
      <c r="BH13" s="250"/>
      <c r="BI13" s="250"/>
      <c r="BJ13" s="250"/>
      <c r="BK13" s="250"/>
      <c r="BL13" s="419"/>
      <c r="BM13" s="257"/>
      <c r="BN13" s="257"/>
      <c r="BO13" s="257"/>
      <c r="BP13" s="257"/>
      <c r="BQ13" s="347"/>
      <c r="BR13" s="214"/>
      <c r="BS13" s="214"/>
      <c r="BT13" s="347"/>
      <c r="BU13" s="243"/>
    </row>
    <row r="14" spans="1:73" s="85" customFormat="1" ht="34.950000000000003" customHeight="1" x14ac:dyDescent="0.25">
      <c r="A14" s="205"/>
      <c r="B14" s="88">
        <f t="shared" si="0"/>
        <v>1.0114000000000001</v>
      </c>
      <c r="C14" s="89">
        <f t="shared" si="1"/>
        <v>6</v>
      </c>
      <c r="D14" s="90" t="str">
        <f>$K$31</f>
        <v>ff</v>
      </c>
      <c r="E14" s="91">
        <f>$AX$14</f>
        <v>0</v>
      </c>
      <c r="F14" s="92">
        <f>SUM($AY$14-$BA$14)</f>
        <v>0</v>
      </c>
      <c r="G14" s="93">
        <f>SMALL($B$9:$B$20,6)</f>
        <v>1.0114000000000001</v>
      </c>
      <c r="H14" s="135">
        <f t="shared" si="2"/>
        <v>6</v>
      </c>
      <c r="I14" s="94" t="str">
        <f t="shared" si="3"/>
        <v>ff</v>
      </c>
      <c r="J14" s="95" t="str">
        <f>$K$31</f>
        <v>ff</v>
      </c>
      <c r="K14" s="112" t="str">
        <f>IF($BH$36+$BH$37&gt;0,$BH$37,"")</f>
        <v/>
      </c>
      <c r="L14" s="154" t="s">
        <v>4</v>
      </c>
      <c r="M14" s="114" t="str">
        <f>IF($BH$36+$BH$37&gt;0,$BH$36,"")</f>
        <v/>
      </c>
      <c r="N14" s="118" t="str">
        <f>IF($BQ$11+$BQ$12&gt;0,$BQ$12,"")</f>
        <v/>
      </c>
      <c r="O14" s="154" t="s">
        <v>4</v>
      </c>
      <c r="P14" s="114" t="str">
        <f>IF($BQ$11+$BQ$12&gt;0,$BQ$11,"")</f>
        <v/>
      </c>
      <c r="Q14" s="118" t="str">
        <f>IF($BH$20+$BH$21&gt;0,$BH$21,"")</f>
        <v/>
      </c>
      <c r="R14" s="154" t="s">
        <v>4</v>
      </c>
      <c r="S14" s="114" t="str">
        <f>IF($BH$20+$BH$21&gt;0,$BH$20,"")</f>
        <v/>
      </c>
      <c r="T14" s="118" t="str">
        <f>IF($BN$27+$BN$28&gt;0,$BN$28,"")</f>
        <v/>
      </c>
      <c r="U14" s="154" t="s">
        <v>4</v>
      </c>
      <c r="V14" s="114" t="str">
        <f>IF($BN$27+$BN$28&gt;0,$BN$27,"")</f>
        <v/>
      </c>
      <c r="W14" s="118" t="str">
        <f>IF($BE$36+$BE$37&gt;0,$BE$37,"")</f>
        <v/>
      </c>
      <c r="X14" s="113" t="s">
        <v>4</v>
      </c>
      <c r="Y14" s="114" t="str">
        <f>IF($BE$36+$BE$37&gt;0,$BE$36,"")</f>
        <v/>
      </c>
      <c r="Z14" s="129"/>
      <c r="AA14" s="130"/>
      <c r="AB14" s="131"/>
      <c r="AC14" s="118" t="str">
        <f>IF($BE$11+$BE$12&gt;0,$BE$11,"")</f>
        <v/>
      </c>
      <c r="AD14" s="113" t="s">
        <v>4</v>
      </c>
      <c r="AE14" s="114" t="str">
        <f>IF($BE$11+$BE$12&gt;0,$BE$12,"")</f>
        <v/>
      </c>
      <c r="AF14" s="118" t="str">
        <f>IF($BK$27+$BK$28&gt;0,$BK$27,"")</f>
        <v/>
      </c>
      <c r="AG14" s="113" t="s">
        <v>4</v>
      </c>
      <c r="AH14" s="114" t="str">
        <f>IF($BK$27+$BK$28&gt;0,$BK$28,"")</f>
        <v/>
      </c>
      <c r="AI14" s="118" t="str">
        <f>IF($BT$20+$BT$21&gt;0,$BT$20,"")</f>
        <v/>
      </c>
      <c r="AJ14" s="113" t="s">
        <v>4</v>
      </c>
      <c r="AK14" s="114" t="str">
        <f>IF($BT$20+$BT$21&gt;0,$BT$21,"")</f>
        <v/>
      </c>
      <c r="AL14" s="118" t="str">
        <f>IF($BK$23+$BK$24&gt;0,$BK$23,"")</f>
        <v/>
      </c>
      <c r="AM14" s="113" t="s">
        <v>4</v>
      </c>
      <c r="AN14" s="114" t="str">
        <f>IF($BK$23+$BK$24&gt;0,$BK$24,"")</f>
        <v/>
      </c>
      <c r="AO14" s="118" t="str">
        <f>IF($BQ$33+$BQ$34&gt;0,$BQ$33,"")</f>
        <v/>
      </c>
      <c r="AP14" s="113" t="s">
        <v>4</v>
      </c>
      <c r="AQ14" s="114" t="str">
        <f>IF($BQ$33+$BQ$34&gt;0,$BQ$34,"")</f>
        <v/>
      </c>
      <c r="AR14" s="118" t="str">
        <f>IF($BN$23+$BN$24&gt;0,$BN$23,"")</f>
        <v/>
      </c>
      <c r="AS14" s="113" t="s">
        <v>4</v>
      </c>
      <c r="AT14" s="120" t="str">
        <f>IF($BN$23+$BN$24&gt;0,$BN$24,"")</f>
        <v/>
      </c>
      <c r="AU14" s="121">
        <f>SUM($K$14,$N$914,$Q$14,$T$14,$W$14,$Z$14,$AC$14,$AF$14,$AI$14,$AL$14,$AO$14,$AR$14)</f>
        <v>0</v>
      </c>
      <c r="AV14" s="122" t="s">
        <v>4</v>
      </c>
      <c r="AW14" s="123">
        <f>SUM($M$14,$P$14,$S$14,$V$14,$Y$14,$AB$14,$AE$14,$AH$14,$AK$14,$AN$14,$AQ$14,$AT$14)</f>
        <v>0</v>
      </c>
      <c r="AX14" s="124">
        <f>SUM(IF(K14="",0,K14-M14)+IF(N14="",0,N14-P14)+IF(Q14="",0,Q14-S14)+IF(T14="",0,T14-V14)+IF(W14="",0,W14-Y14)+IF(AC14="",0,AC14-AE14)+IF(AF14="",0,AF14-AH14)+IF(AI14="",0,AI14-AK14)+IF(AL14="",0,AL14-AN14)+IF(AO14="",0,AO14-AQ14)+IF(AR14="",0,AR14-AT14))</f>
        <v>0</v>
      </c>
      <c r="AY14" s="125">
        <f t="shared" si="5"/>
        <v>0</v>
      </c>
      <c r="AZ14" s="126" t="s">
        <v>4</v>
      </c>
      <c r="BA14" s="164">
        <f t="shared" si="6"/>
        <v>0</v>
      </c>
      <c r="BB14" s="165">
        <f t="shared" si="4"/>
        <v>6</v>
      </c>
      <c r="BC14" s="228"/>
      <c r="BD14" s="398" t="str">
        <f>$K$27</f>
        <v>cc</v>
      </c>
      <c r="BE14" s="394"/>
      <c r="BF14" s="248"/>
      <c r="BG14" s="398" t="str">
        <f>$K$23</f>
        <v>aa</v>
      </c>
      <c r="BH14" s="394"/>
      <c r="BI14" s="253"/>
      <c r="BJ14" s="398" t="str">
        <f>$K$30</f>
        <v>ee</v>
      </c>
      <c r="BK14" s="394"/>
      <c r="BL14" s="417"/>
      <c r="BM14" s="400" t="str">
        <f>$K$27</f>
        <v>cc</v>
      </c>
      <c r="BN14" s="394"/>
      <c r="BO14" s="261"/>
      <c r="BP14" s="413" t="str">
        <f>$K$23</f>
        <v>aa</v>
      </c>
      <c r="BQ14" s="408"/>
      <c r="BR14" s="214"/>
      <c r="BS14" s="413" t="str">
        <f>$K$24</f>
        <v>bb</v>
      </c>
      <c r="BT14" s="408"/>
      <c r="BU14" s="243"/>
    </row>
    <row r="15" spans="1:73" s="85" customFormat="1" ht="34.950000000000003" customHeight="1" thickBot="1" x14ac:dyDescent="0.3">
      <c r="A15" s="205"/>
      <c r="B15" s="88">
        <f t="shared" si="0"/>
        <v>1.0115000000000001</v>
      </c>
      <c r="C15" s="89">
        <f t="shared" si="1"/>
        <v>7</v>
      </c>
      <c r="D15" s="90" t="str">
        <f>$K$33</f>
        <v>gg</v>
      </c>
      <c r="E15" s="91">
        <f>$AX$15</f>
        <v>0</v>
      </c>
      <c r="F15" s="92">
        <f>SUM($AY$15-$BA$15)</f>
        <v>0</v>
      </c>
      <c r="G15" s="93">
        <f>SMALL($B$9:$B$20,7)</f>
        <v>1.0115000000000001</v>
      </c>
      <c r="H15" s="135">
        <f t="shared" si="2"/>
        <v>7</v>
      </c>
      <c r="I15" s="94" t="str">
        <f t="shared" si="3"/>
        <v>gg</v>
      </c>
      <c r="J15" s="95" t="str">
        <f>$K$33</f>
        <v>gg</v>
      </c>
      <c r="K15" s="112" t="str">
        <f>IF($BQ$14+$BQ$15&gt;0,$BQ$15,"")</f>
        <v/>
      </c>
      <c r="L15" s="113" t="s">
        <v>4</v>
      </c>
      <c r="M15" s="114" t="str">
        <f>IF($BQ$14+$BQ$15&gt;0,$BQ$14,"")</f>
        <v/>
      </c>
      <c r="N15" s="118" t="str">
        <f>IF($BH$17+$BH$18&gt;0,$BH$18,"")</f>
        <v/>
      </c>
      <c r="O15" s="113" t="s">
        <v>4</v>
      </c>
      <c r="P15" s="114" t="str">
        <f>IF($BH$17+$BH$18&gt;0,$BH$17,"")</f>
        <v/>
      </c>
      <c r="Q15" s="118" t="str">
        <f>IF($BN$42+$BN$43&gt;0,$BN$43,"")</f>
        <v/>
      </c>
      <c r="R15" s="113" t="s">
        <v>4</v>
      </c>
      <c r="S15" s="114" t="str">
        <f>IF($BN$42+$BN$43&gt;0,$BN$42,"")</f>
        <v/>
      </c>
      <c r="T15" s="118" t="str">
        <f>IF($BE$33+$BE$34&gt;0,$BE$34,"")</f>
        <v/>
      </c>
      <c r="U15" s="154" t="s">
        <v>4</v>
      </c>
      <c r="V15" s="114" t="str">
        <f>IF($BE$33+$BE$34&gt;0,$BE$33,"")</f>
        <v/>
      </c>
      <c r="W15" s="118" t="str">
        <f>IF($BN$8+$BN$9&gt;0,$BN$9,"")</f>
        <v/>
      </c>
      <c r="X15" s="113" t="s">
        <v>4</v>
      </c>
      <c r="Y15" s="114" t="str">
        <f>IF($BN$8+$BN$9&gt;0,$BN$8,"")</f>
        <v/>
      </c>
      <c r="Z15" s="118" t="str">
        <f>IF($BE$11+$BE$12&gt;0,$BE$12,"")</f>
        <v/>
      </c>
      <c r="AA15" s="119" t="s">
        <v>4</v>
      </c>
      <c r="AB15" s="114" t="str">
        <f>IF($BE$11+$BE$12&gt;0,$BE$11,"")</f>
        <v/>
      </c>
      <c r="AC15" s="115"/>
      <c r="AD15" s="116"/>
      <c r="AE15" s="117"/>
      <c r="AF15" s="118" t="str">
        <f>IF($BT$23+$BT$24&gt;0,$BT$23,"")</f>
        <v/>
      </c>
      <c r="AG15" s="113" t="s">
        <v>4</v>
      </c>
      <c r="AH15" s="114" t="str">
        <f>IF($BT$23+$BT$24&gt;0,$BT$24,"")</f>
        <v/>
      </c>
      <c r="AI15" s="118" t="str">
        <f>IF($BK$8+$BK$9&gt;0,$BK$8,"")</f>
        <v/>
      </c>
      <c r="AJ15" s="113" t="s">
        <v>4</v>
      </c>
      <c r="AK15" s="114" t="str">
        <f>IF($BK$8+$BK$9&gt;0,$BK$9,"")</f>
        <v/>
      </c>
      <c r="AL15" s="118" t="str">
        <f>IF($BQ$39+$BQ$40&gt;0,$BQ$39,"")</f>
        <v/>
      </c>
      <c r="AM15" s="113" t="s">
        <v>4</v>
      </c>
      <c r="AN15" s="114" t="str">
        <f>IF($BQ$39+$BQ$40&gt;0,$BQ$40,"")</f>
        <v/>
      </c>
      <c r="AO15" s="118" t="str">
        <f>IF($BH$30+$BH$31&gt;0,$BH$30,"")</f>
        <v/>
      </c>
      <c r="AP15" s="113" t="s">
        <v>4</v>
      </c>
      <c r="AQ15" s="114" t="str">
        <f>IF($BH$30+$BH$31&gt;0,$BH$31,"")</f>
        <v/>
      </c>
      <c r="AR15" s="118" t="str">
        <f>IF($BK$39+$BK$40&gt;0,$BK$39,"")</f>
        <v/>
      </c>
      <c r="AS15" s="113" t="s">
        <v>4</v>
      </c>
      <c r="AT15" s="120" t="str">
        <f>IF($BK$39+$BK$40&gt;0,$BK$40,"")</f>
        <v/>
      </c>
      <c r="AU15" s="121">
        <f>SUM($K$15,$N$15,$Q$15,$T$15,$W$15,$Z$15,$AC$15,$AF$15,$AI$15,$AL$15,$AO$15,$AR$15)</f>
        <v>0</v>
      </c>
      <c r="AV15" s="122" t="s">
        <v>4</v>
      </c>
      <c r="AW15" s="123">
        <f>SUM($M$15,$P$15,$S$15,$V$15,$Y$15,$AB$15,$AE$15,$AH$15,$AK$15,$AN$15,$AQ$15,$AT$15)</f>
        <v>0</v>
      </c>
      <c r="AX15" s="124">
        <f>SUM(IF(K15="",0,K15-M15)+IF(N15="",0,N15-P15)+IF(Q15="",0,Q15-S15)+IF(T15="",0,T15-V15)+IF(W15="",0,W15-Y15)+IF(Z15="",0,Z15-AB15)+IF(AF15="",0,AF15-AH15)+IF(AI15="",0,AI15-AK15)+IF(AL15="",0,AL15-AN15)+IF(AO15="",0,AO15-AQ15)+IF(AR15="",0,AR15-AT15))</f>
        <v>0</v>
      </c>
      <c r="AY15" s="125">
        <f t="shared" si="5"/>
        <v>0</v>
      </c>
      <c r="AZ15" s="126" t="s">
        <v>4</v>
      </c>
      <c r="BA15" s="164">
        <f t="shared" si="6"/>
        <v>0</v>
      </c>
      <c r="BB15" s="165">
        <f t="shared" si="4"/>
        <v>7</v>
      </c>
      <c r="BC15" s="228"/>
      <c r="BD15" s="399" t="str">
        <f>$K$37</f>
        <v>jj</v>
      </c>
      <c r="BE15" s="395"/>
      <c r="BF15" s="248"/>
      <c r="BG15" s="399" t="str">
        <f>$K$34</f>
        <v>hh</v>
      </c>
      <c r="BH15" s="395"/>
      <c r="BI15" s="253"/>
      <c r="BJ15" s="403" t="str">
        <f>$K$39</f>
        <v>kk</v>
      </c>
      <c r="BK15" s="395"/>
      <c r="BL15" s="417"/>
      <c r="BM15" s="399" t="str">
        <f>$K$36</f>
        <v>ii</v>
      </c>
      <c r="BN15" s="395"/>
      <c r="BO15" s="261"/>
      <c r="BP15" s="414" t="str">
        <f>$K$33</f>
        <v>gg</v>
      </c>
      <c r="BQ15" s="409"/>
      <c r="BR15" s="214"/>
      <c r="BS15" s="414" t="str">
        <f>$K$40</f>
        <v>ll</v>
      </c>
      <c r="BT15" s="409"/>
      <c r="BU15" s="243"/>
    </row>
    <row r="16" spans="1:73" s="85" customFormat="1" ht="34.950000000000003" customHeight="1" x14ac:dyDescent="0.25">
      <c r="A16" s="205"/>
      <c r="B16" s="88">
        <f t="shared" si="0"/>
        <v>1.0116000000000001</v>
      </c>
      <c r="C16" s="89">
        <f t="shared" si="1"/>
        <v>8</v>
      </c>
      <c r="D16" s="133" t="str">
        <f>$K$34</f>
        <v>hh</v>
      </c>
      <c r="E16" s="91">
        <f>$AX$16</f>
        <v>0</v>
      </c>
      <c r="F16" s="92">
        <f>SUM($AY$16-$BA$16)</f>
        <v>0</v>
      </c>
      <c r="G16" s="93">
        <f>SMALL($B$9:$B$20,8)</f>
        <v>1.0116000000000001</v>
      </c>
      <c r="H16" s="135">
        <f t="shared" si="2"/>
        <v>8</v>
      </c>
      <c r="I16" s="94" t="str">
        <f t="shared" si="3"/>
        <v>hh</v>
      </c>
      <c r="J16" s="95" t="str">
        <f>$K$34</f>
        <v>hh</v>
      </c>
      <c r="K16" s="112" t="str">
        <f>IF($BH$14+$BH$15&gt;0,$BH$15,"")</f>
        <v/>
      </c>
      <c r="L16" s="113" t="s">
        <v>4</v>
      </c>
      <c r="M16" s="114" t="str">
        <f>IF($BH$14+$BH$15&gt;0,$BH$14,"")</f>
        <v/>
      </c>
      <c r="N16" s="118" t="str">
        <f>IF($BN$33+$BN$34&gt;0,$BN$34,"")</f>
        <v/>
      </c>
      <c r="O16" s="113" t="s">
        <v>4</v>
      </c>
      <c r="P16" s="114" t="str">
        <f>IF($BN$33+$BN$34&gt;0,$BN$33,"")</f>
        <v/>
      </c>
      <c r="Q16" s="118" t="str">
        <f>IF($BE$42+$BE$43&gt;0,$BE$43,"")</f>
        <v/>
      </c>
      <c r="R16" s="113" t="s">
        <v>4</v>
      </c>
      <c r="S16" s="114" t="str">
        <f>IF($BE$42+$BE$43&gt;0,$BE$42,"")</f>
        <v/>
      </c>
      <c r="T16" s="118" t="str">
        <f>IF($BN$11+$BN$12&gt;0,$BN$12,"")</f>
        <v/>
      </c>
      <c r="U16" s="154" t="s">
        <v>4</v>
      </c>
      <c r="V16" s="114" t="str">
        <f>IF($BN$11+$BN$12&gt;0,$BN$11,"")</f>
        <v/>
      </c>
      <c r="W16" s="118" t="str">
        <f>IF($BE$20+$BE$21&gt;0,$BE$21,"")</f>
        <v/>
      </c>
      <c r="X16" s="119" t="s">
        <v>4</v>
      </c>
      <c r="Y16" s="114" t="str">
        <f>IF($BE$20+$BE$21&gt;0,$BE$20,"")</f>
        <v/>
      </c>
      <c r="Z16" s="118" t="str">
        <f>IF($BK$27+$BK$28&gt;0,$BK$28,"")</f>
        <v/>
      </c>
      <c r="AA16" s="119" t="s">
        <v>4</v>
      </c>
      <c r="AB16" s="114" t="str">
        <f>IF($BK$27+$BK$28&gt;0,$BK$27,"")</f>
        <v/>
      </c>
      <c r="AC16" s="118" t="str">
        <f>IF($BT$23+$BT$24&gt;0,$BT$24,"")</f>
        <v/>
      </c>
      <c r="AD16" s="119" t="s">
        <v>4</v>
      </c>
      <c r="AE16" s="114" t="str">
        <f>IF($BT$23+$BT$24&gt;0,$BT$23,"")</f>
        <v/>
      </c>
      <c r="AF16" s="115"/>
      <c r="AG16" s="116"/>
      <c r="AH16" s="117"/>
      <c r="AI16" s="118" t="str">
        <f>IF($BQ$30+$BQ$31&gt;0,$BQ$30,"")</f>
        <v/>
      </c>
      <c r="AJ16" s="113" t="s">
        <v>4</v>
      </c>
      <c r="AK16" s="114" t="str">
        <f>IF($BQ$30+$BQ$31&gt;0,$BQ$31,"")</f>
        <v/>
      </c>
      <c r="AL16" s="118" t="str">
        <f>IF($BH$27+$BH$28&gt;0,$BH$27,"")</f>
        <v/>
      </c>
      <c r="AM16" s="113" t="s">
        <v>4</v>
      </c>
      <c r="AN16" s="114" t="str">
        <f>IF($BH$27+$BH$28&gt;0,$BH$28,"")</f>
        <v/>
      </c>
      <c r="AO16" s="118" t="str">
        <f>IF($BQ$17+$BQ$18&gt;0,$BQ$17,"")</f>
        <v/>
      </c>
      <c r="AP16" s="113" t="s">
        <v>4</v>
      </c>
      <c r="AQ16" s="114" t="str">
        <f>IF($BQ$17+$BQ$18&gt;0,$BQ$18,"")</f>
        <v/>
      </c>
      <c r="AR16" s="118" t="str">
        <f>IF($BK$17+$BK$18&gt;0,$BK$17,"")</f>
        <v/>
      </c>
      <c r="AS16" s="113" t="s">
        <v>4</v>
      </c>
      <c r="AT16" s="120" t="str">
        <f>IF($BK$17+$BK$18&gt;0,$BK$18,"")</f>
        <v/>
      </c>
      <c r="AU16" s="121">
        <f>SUM($K$16,$N$16,$Q$16,$T$16,$W$16,$Z$16,$AC$16,$AF$16,$AI$16,$AL$16,$AO$16,$AR$16)</f>
        <v>0</v>
      </c>
      <c r="AV16" s="122" t="s">
        <v>4</v>
      </c>
      <c r="AW16" s="123">
        <f>SUM($M$16,$P$16,$S$16,$V$16,$Y$16,$AB$16,$AE$16,$AH$16,$AK$16,$AN$16,$AQ$16,$AT$16)</f>
        <v>0</v>
      </c>
      <c r="AX16" s="124">
        <f>SUM(IF(K16="",0,K16-M16)+IF(N16="",0,N16-P16)+IF(Q16="",0,Q16-S16)+IF(T16="",0,T16-V16)+IF(W16="",0,W16-Y16)+IF(Z16="",0,Z16-AB16)+IF(AC16="",0,AC16-AE16)+IF(AI16="",0,AI16-AK16)+IF(AL16="",0,AL16-AN16)+IF(AO16="",0,AO16-AQ16)+IF(AR16="",0,AR16-AT16))</f>
        <v>0</v>
      </c>
      <c r="AY16" s="125">
        <f t="shared" si="5"/>
        <v>0</v>
      </c>
      <c r="AZ16" s="126" t="s">
        <v>4</v>
      </c>
      <c r="BA16" s="164">
        <f t="shared" si="6"/>
        <v>0</v>
      </c>
      <c r="BB16" s="165">
        <f t="shared" si="4"/>
        <v>8</v>
      </c>
      <c r="BC16" s="196"/>
      <c r="BD16" s="248"/>
      <c r="BE16" s="355"/>
      <c r="BF16" s="248"/>
      <c r="BG16" s="248"/>
      <c r="BH16" s="355"/>
      <c r="BI16" s="248"/>
      <c r="BJ16" s="248"/>
      <c r="BK16" s="355"/>
      <c r="BL16" s="420"/>
      <c r="BM16" s="254"/>
      <c r="BN16" s="347"/>
      <c r="BO16" s="254"/>
      <c r="BP16" s="254"/>
      <c r="BQ16" s="347"/>
      <c r="BR16" s="214"/>
      <c r="BS16" s="214"/>
      <c r="BT16" s="347"/>
      <c r="BU16" s="243"/>
    </row>
    <row r="17" spans="1:73" s="85" customFormat="1" ht="34.950000000000003" customHeight="1" x14ac:dyDescent="0.25">
      <c r="A17" s="205"/>
      <c r="B17" s="88">
        <f t="shared" si="0"/>
        <v>1.0117</v>
      </c>
      <c r="C17" s="89">
        <f t="shared" si="1"/>
        <v>9</v>
      </c>
      <c r="D17" s="133" t="str">
        <f>$K$36</f>
        <v>ii</v>
      </c>
      <c r="E17" s="91">
        <f>$AX$17</f>
        <v>0</v>
      </c>
      <c r="F17" s="92">
        <f>SUM($AY$17-$BA$17)</f>
        <v>0</v>
      </c>
      <c r="G17" s="93">
        <f>SMALL($B$9:$B$20,9)</f>
        <v>1.0117</v>
      </c>
      <c r="H17" s="135">
        <f t="shared" si="2"/>
        <v>9</v>
      </c>
      <c r="I17" s="94" t="str">
        <f t="shared" si="3"/>
        <v>ii</v>
      </c>
      <c r="J17" s="95" t="str">
        <f>$K$36</f>
        <v>ii</v>
      </c>
      <c r="K17" s="112" t="str">
        <f>IF($BN$36+$BN$37&gt;0,$BN$37,"")</f>
        <v/>
      </c>
      <c r="L17" s="113" t="s">
        <v>4</v>
      </c>
      <c r="M17" s="114" t="str">
        <f>IF($BN$36+$BN$37&gt;0,$BN$36,"")</f>
        <v/>
      </c>
      <c r="N17" s="118" t="str">
        <f>IF($BE$39+$BE$40&gt;0,$BE$40,"")</f>
        <v/>
      </c>
      <c r="O17" s="113" t="s">
        <v>4</v>
      </c>
      <c r="P17" s="114" t="str">
        <f>IF($BE$39+$BE$40&gt;0,$BE$39,"")</f>
        <v/>
      </c>
      <c r="Q17" s="118" t="str">
        <f>IF($BN$14+$BN$15&gt;0,$BN$15,"")</f>
        <v/>
      </c>
      <c r="R17" s="113" t="s">
        <v>4</v>
      </c>
      <c r="S17" s="114" t="str">
        <f>IF($BN$14+$BN$15&gt;0,$BN$14,"")</f>
        <v/>
      </c>
      <c r="T17" s="118" t="str">
        <f>IF($BE$17+$BE$18&gt;0,$BE$18,"")</f>
        <v/>
      </c>
      <c r="U17" s="113" t="s">
        <v>4</v>
      </c>
      <c r="V17" s="114" t="str">
        <f>IF($BE$17+$BE$18&gt;0,$BE$17,"")</f>
        <v/>
      </c>
      <c r="W17" s="118" t="str">
        <f>IF($BK$30+$BK$31&gt;0,$BK$31,"")</f>
        <v/>
      </c>
      <c r="X17" s="113" t="s">
        <v>4</v>
      </c>
      <c r="Y17" s="114" t="str">
        <f>IF($BK$30+$BK$31&gt;0,$BK$30,"")</f>
        <v/>
      </c>
      <c r="Z17" s="118" t="str">
        <f>IF($BT$20+$BT$21&gt;0,$BT$21,"")</f>
        <v/>
      </c>
      <c r="AA17" s="113" t="s">
        <v>4</v>
      </c>
      <c r="AB17" s="114" t="str">
        <f>IF($BT$20+$BT$21&gt;0,$BT$20,"")</f>
        <v/>
      </c>
      <c r="AC17" s="118" t="str">
        <f>IF($BK$8+$BK$9&gt;0,$BK$9,"")</f>
        <v/>
      </c>
      <c r="AD17" s="113" t="s">
        <v>4</v>
      </c>
      <c r="AE17" s="114" t="str">
        <f>IF($BK$8+$BK$9&gt;0,$BK$8,"")</f>
        <v/>
      </c>
      <c r="AF17" s="118" t="str">
        <f>IF($BQ$30+$BQ$31&gt;0,$BQ$31,"")</f>
        <v/>
      </c>
      <c r="AG17" s="113" t="s">
        <v>4</v>
      </c>
      <c r="AH17" s="114" t="str">
        <f>IF($BQ$30+$BQ$31&gt;0,$BQ$30,"")</f>
        <v/>
      </c>
      <c r="AI17" s="115"/>
      <c r="AJ17" s="116"/>
      <c r="AK17" s="117"/>
      <c r="AL17" s="118" t="str">
        <f>IF($BQ$23+$BQ$24&gt;0,$BQ$23,"")</f>
        <v/>
      </c>
      <c r="AM17" s="113" t="s">
        <v>4</v>
      </c>
      <c r="AN17" s="114" t="str">
        <f>IF($BQ$23+$BQ$24&gt;0,$BQ$24,"")</f>
        <v/>
      </c>
      <c r="AO17" s="118" t="str">
        <f>IF($BH$8+$BH$9&gt;0,$BH$8,"")</f>
        <v/>
      </c>
      <c r="AP17" s="113" t="s">
        <v>4</v>
      </c>
      <c r="AQ17" s="114" t="str">
        <f>IF($BH$8+$BH$9&gt;0,$BH$9,"")</f>
        <v/>
      </c>
      <c r="AR17" s="118" t="str">
        <f>IF($BH$33+$BH$34&gt;0,$BH$33,"")</f>
        <v/>
      </c>
      <c r="AS17" s="113" t="s">
        <v>4</v>
      </c>
      <c r="AT17" s="120" t="str">
        <f>IF($BH$33+$BH$34&gt;0,$BH$34,"")</f>
        <v/>
      </c>
      <c r="AU17" s="121">
        <f>SUM($K$17,$N$17,$Q$17,$T$17,$W$17,$Z$17,$AC$17,$AF$17,$AI$17,$AL$17,$AO$17,$AR$17)</f>
        <v>0</v>
      </c>
      <c r="AV17" s="122" t="s">
        <v>4</v>
      </c>
      <c r="AW17" s="123">
        <f>SUM($M$17,$P$17,$S$17,$V$17,$Y$17,$AB$17,$AE$17,$AH$17,$AK$17,$AN$17,$AQ$17,$AT$17)</f>
        <v>0</v>
      </c>
      <c r="AX17" s="124">
        <f>SUM(IF(K17="",0,K17-M17)+IF(N17="",0,N17-P17)+IF(Q17="",0,Q17-S17)+IF(T17="",0,T17-V17)+IF(W17="",0,W17-Y17)+IF(Z17="",0,Z17-AB17)+IF(AC17="",0,AC17-AE17)+IF(AF17="",0,AF17-AH17)+IF(AL17="",0,AL17-AN17)+IF(AO17="",0,AO17-AQ17)+IF(AR17="",0,AR17-AT17))</f>
        <v>0</v>
      </c>
      <c r="AY17" s="125">
        <f t="shared" si="5"/>
        <v>0</v>
      </c>
      <c r="AZ17" s="126" t="s">
        <v>4</v>
      </c>
      <c r="BA17" s="164">
        <f t="shared" si="6"/>
        <v>0</v>
      </c>
      <c r="BB17" s="165">
        <f t="shared" si="4"/>
        <v>9</v>
      </c>
      <c r="BC17" s="196"/>
      <c r="BD17" s="411" t="str">
        <f>$K$28</f>
        <v>dd</v>
      </c>
      <c r="BE17" s="406"/>
      <c r="BF17" s="248"/>
      <c r="BG17" s="411" t="str">
        <f>$K$24</f>
        <v>bb</v>
      </c>
      <c r="BH17" s="406"/>
      <c r="BI17" s="248"/>
      <c r="BJ17" s="411" t="str">
        <f>$K$34</f>
        <v>hh</v>
      </c>
      <c r="BK17" s="406"/>
      <c r="BL17" s="420"/>
      <c r="BM17" s="411" t="str">
        <f>$K$24</f>
        <v>bb</v>
      </c>
      <c r="BN17" s="406"/>
      <c r="BO17" s="254"/>
      <c r="BP17" s="411" t="str">
        <f>$K$34</f>
        <v>hh</v>
      </c>
      <c r="BQ17" s="406"/>
      <c r="BR17" s="214"/>
      <c r="BS17" s="411" t="str">
        <f>$K$30</f>
        <v>ee</v>
      </c>
      <c r="BT17" s="406"/>
      <c r="BU17" s="243"/>
    </row>
    <row r="18" spans="1:73" s="85" customFormat="1" ht="34.950000000000003" customHeight="1" thickBot="1" x14ac:dyDescent="0.3">
      <c r="A18" s="205"/>
      <c r="B18" s="88">
        <f t="shared" si="0"/>
        <v>1.0118</v>
      </c>
      <c r="C18" s="89">
        <f t="shared" si="1"/>
        <v>10</v>
      </c>
      <c r="D18" s="133" t="str">
        <f>$K$37</f>
        <v>jj</v>
      </c>
      <c r="E18" s="91">
        <f>$AX$18</f>
        <v>0</v>
      </c>
      <c r="F18" s="92">
        <f>SUM($AY$18-$BA$18)</f>
        <v>0</v>
      </c>
      <c r="G18" s="93">
        <f>SMALL($B$9:$B$20,10)</f>
        <v>1.0118</v>
      </c>
      <c r="H18" s="135">
        <f t="shared" si="2"/>
        <v>10</v>
      </c>
      <c r="I18" s="94" t="str">
        <f t="shared" si="3"/>
        <v>jj</v>
      </c>
      <c r="J18" s="95" t="str">
        <f>$K$37</f>
        <v>jj</v>
      </c>
      <c r="K18" s="112" t="str">
        <f>IF($BE$30+$BE$31&gt;0,$BE$31,"")</f>
        <v/>
      </c>
      <c r="L18" s="113" t="s">
        <v>4</v>
      </c>
      <c r="M18" s="114" t="str">
        <f>IF($BE$30+$BE$31&gt;0,$BE$30,"")</f>
        <v/>
      </c>
      <c r="N18" s="118" t="str">
        <f>IF($BN$17+$BN$18&gt;0,$BN$18,"")</f>
        <v/>
      </c>
      <c r="O18" s="113" t="s">
        <v>4</v>
      </c>
      <c r="P18" s="114" t="str">
        <f>IF($BN$17+$BN$18&gt;0,$BN$17,"")</f>
        <v/>
      </c>
      <c r="Q18" s="118" t="str">
        <f>IF($BE$14+$BE$15&gt;0,$BE$15,"")</f>
        <v/>
      </c>
      <c r="R18" s="113" t="s">
        <v>4</v>
      </c>
      <c r="S18" s="114" t="str">
        <f>IF($BE$14+$BE$15&gt;0,$BE$14,"")</f>
        <v/>
      </c>
      <c r="T18" s="118" t="str">
        <f>IF($BK$33+$BK$34&gt;0,$BK$34,"")</f>
        <v/>
      </c>
      <c r="U18" s="113" t="s">
        <v>4</v>
      </c>
      <c r="V18" s="114" t="str">
        <f>IF($BK$33+$BK$34&gt;0,$BK$33,"")</f>
        <v/>
      </c>
      <c r="W18" s="118" t="str">
        <f>IF($BT$17+$BT$18&gt;0,$BT$18,"")</f>
        <v/>
      </c>
      <c r="X18" s="113" t="s">
        <v>4</v>
      </c>
      <c r="Y18" s="114" t="str">
        <f>IF($BT$17+$BT$18&gt;0,$BT$17,"")</f>
        <v/>
      </c>
      <c r="Z18" s="118" t="str">
        <f>IF($BK$23+$BK$24&gt;0,$BK$24,"")</f>
        <v/>
      </c>
      <c r="AA18" s="113" t="s">
        <v>4</v>
      </c>
      <c r="AB18" s="114" t="str">
        <f>IF($BK$23+$BK$24&gt;0,$BK$23,"")</f>
        <v/>
      </c>
      <c r="AC18" s="118" t="str">
        <f>IF($BQ$39+$BQ$40&gt;0,$BQ$40,"")</f>
        <v/>
      </c>
      <c r="AD18" s="113" t="s">
        <v>4</v>
      </c>
      <c r="AE18" s="114" t="str">
        <f>IF($BQ$39+$BQ$40&gt;0,$BQ$39,"")</f>
        <v/>
      </c>
      <c r="AF18" s="118" t="str">
        <f>IF($BH$27+$BH$28&gt;0,$BH$28,"")</f>
        <v/>
      </c>
      <c r="AG18" s="113" t="s">
        <v>4</v>
      </c>
      <c r="AH18" s="114" t="str">
        <f>IF($BH$27+$BH$28&gt;0,$BH$27,"")</f>
        <v/>
      </c>
      <c r="AI18" s="118" t="str">
        <f>IF($BQ$23+$BQ$24&gt;0,$BQ$24,"")</f>
        <v/>
      </c>
      <c r="AJ18" s="113" t="s">
        <v>4</v>
      </c>
      <c r="AK18" s="114" t="str">
        <f>IF($BQ$23+$BQ$24&gt;0,$BQ$23,"")</f>
        <v/>
      </c>
      <c r="AL18" s="115"/>
      <c r="AM18" s="116"/>
      <c r="AN18" s="117"/>
      <c r="AO18" s="118" t="str">
        <f>IF($BN$39+$BN$40&gt;0,$BN$39,"")</f>
        <v/>
      </c>
      <c r="AP18" s="113" t="s">
        <v>4</v>
      </c>
      <c r="AQ18" s="114" t="str">
        <f>IF($BN$39+$BN$40&gt;0,$BN$40,"")</f>
        <v/>
      </c>
      <c r="AR18" s="118" t="str">
        <f>IF($BH$11+$BH$12&gt;0,$BH$11,"")</f>
        <v/>
      </c>
      <c r="AS18" s="113" t="s">
        <v>4</v>
      </c>
      <c r="AT18" s="120" t="str">
        <f>IF($BH$11+$BH$12&gt;0,$BH$12,"")</f>
        <v/>
      </c>
      <c r="AU18" s="121">
        <f>SUM($K$18,$N$18,$Q$18,$T$18,$W$18,$Z$18,$AC$18,$AF$18,$AI$18,$AL$18,$AO$18,$AR$18)</f>
        <v>0</v>
      </c>
      <c r="AV18" s="122" t="s">
        <v>4</v>
      </c>
      <c r="AW18" s="123">
        <f>SUM($M$18,$P$18,$S$18,$V$18,$Y$18,$AB$18,$AE$18,$AH$18,$AK$18,$AN$18,$AQ$18,$AT$18)</f>
        <v>0</v>
      </c>
      <c r="AX18" s="124">
        <f>SUM(IF(K18="",0,K18-M18)+IF(N18="",0,N18-P18)+IF(Q18="",0,Q18-S18)+IF(T18="",0,T18-V18)+IF(W18="",0,W18-Y18)+IF(Z18="",0,Z18-AB18)+IF(AC18="",0,AC18-AE18)+IF(AF18="",0,AF18-AH18)+IF(AI18="",0,AI18-AK18)+IF(AO18="",0,AO18-AQ18)+IF(AR18="",0,AR18-AT18))</f>
        <v>0</v>
      </c>
      <c r="AY18" s="125">
        <f t="shared" si="5"/>
        <v>0</v>
      </c>
      <c r="AZ18" s="126" t="s">
        <v>4</v>
      </c>
      <c r="BA18" s="164">
        <f t="shared" si="6"/>
        <v>0</v>
      </c>
      <c r="BB18" s="165">
        <f t="shared" si="4"/>
        <v>10</v>
      </c>
      <c r="BC18" s="196"/>
      <c r="BD18" s="412" t="str">
        <f>$K$36</f>
        <v>ii</v>
      </c>
      <c r="BE18" s="407"/>
      <c r="BF18" s="248"/>
      <c r="BG18" s="412" t="str">
        <f>$K$33</f>
        <v>gg</v>
      </c>
      <c r="BH18" s="407"/>
      <c r="BI18" s="248"/>
      <c r="BJ18" s="412" t="str">
        <f>$K$40</f>
        <v>ll</v>
      </c>
      <c r="BK18" s="407"/>
      <c r="BL18" s="420"/>
      <c r="BM18" s="412" t="str">
        <f>$K$37</f>
        <v>jj</v>
      </c>
      <c r="BN18" s="407"/>
      <c r="BO18" s="254"/>
      <c r="BP18" s="412" t="str">
        <f>$K$39</f>
        <v>kk</v>
      </c>
      <c r="BQ18" s="407"/>
      <c r="BR18" s="214"/>
      <c r="BS18" s="412" t="str">
        <f>$K$37</f>
        <v>jj</v>
      </c>
      <c r="BT18" s="407"/>
      <c r="BU18" s="243"/>
    </row>
    <row r="19" spans="1:73" s="85" customFormat="1" ht="34.950000000000003" customHeight="1" x14ac:dyDescent="0.25">
      <c r="A19" s="205"/>
      <c r="B19" s="88">
        <f t="shared" si="0"/>
        <v>1.0119</v>
      </c>
      <c r="C19" s="89">
        <f t="shared" si="1"/>
        <v>11</v>
      </c>
      <c r="D19" s="133" t="str">
        <f>$K$39</f>
        <v>kk</v>
      </c>
      <c r="E19" s="91">
        <f>$AX$19</f>
        <v>0</v>
      </c>
      <c r="F19" s="92">
        <f>SUM($AY$19-$BA$19)</f>
        <v>0</v>
      </c>
      <c r="G19" s="93">
        <f>SMALL($B$9:$B$20,11)</f>
        <v>1.0119</v>
      </c>
      <c r="H19" s="135">
        <f t="shared" si="2"/>
        <v>11</v>
      </c>
      <c r="I19" s="94" t="str">
        <f t="shared" si="3"/>
        <v>kk</v>
      </c>
      <c r="J19" s="95" t="str">
        <f>$K$39</f>
        <v>kk</v>
      </c>
      <c r="K19" s="112" t="str">
        <f>IF($BN$20+$BN$21&gt;0,$BN$21,"")</f>
        <v/>
      </c>
      <c r="L19" s="113" t="s">
        <v>4</v>
      </c>
      <c r="M19" s="114" t="str">
        <f>IF($BN$20+$BN$21&gt;0,$BN$20,"")</f>
        <v/>
      </c>
      <c r="N19" s="118" t="str">
        <f>IF($BE$23+$BE$24&gt;0,$BE$24,"")</f>
        <v/>
      </c>
      <c r="O19" s="113" t="s">
        <v>4</v>
      </c>
      <c r="P19" s="114" t="str">
        <f>IF($BE$23+$BE$24&gt;0,$BE$23,"")</f>
        <v/>
      </c>
      <c r="Q19" s="118" t="str">
        <f>IF($BK$36+$BK$37&gt;0,$BK$37,"")</f>
        <v/>
      </c>
      <c r="R19" s="113" t="s">
        <v>4</v>
      </c>
      <c r="S19" s="114" t="str">
        <f>IF($BK$36+$BK$37&gt;0,$BK$36,"")</f>
        <v/>
      </c>
      <c r="T19" s="118" t="str">
        <f>IF($BT$11+$BT$12&gt;0,$BT$12,"")</f>
        <v/>
      </c>
      <c r="U19" s="113" t="s">
        <v>4</v>
      </c>
      <c r="V19" s="114" t="str">
        <f>IF($BT$11+$BT$12&gt;0,$BT$11,"")</f>
        <v/>
      </c>
      <c r="W19" s="118" t="str">
        <f>IF($BK$14+$BK$15&gt;0,$BK$15,"")</f>
        <v/>
      </c>
      <c r="X19" s="113" t="s">
        <v>4</v>
      </c>
      <c r="Y19" s="114" t="str">
        <f>IF($BK$14+$BK$15&gt;0,$BK$14,"")</f>
        <v/>
      </c>
      <c r="Z19" s="118" t="str">
        <f>IF($BQ$33+$BQ$34&gt;0,$BQ$34,"")</f>
        <v/>
      </c>
      <c r="AA19" s="113" t="s">
        <v>4</v>
      </c>
      <c r="AB19" s="114" t="str">
        <f>IF($BQ$33+$BQ$34&gt;0,$BQ$33,"")</f>
        <v/>
      </c>
      <c r="AC19" s="118" t="str">
        <f>IF($BH$30+$BH$31&gt;0,$BH$31,"")</f>
        <v/>
      </c>
      <c r="AD19" s="113" t="s">
        <v>4</v>
      </c>
      <c r="AE19" s="114" t="str">
        <f>IF($BH$30+$BH$31&gt;0,$BH$30,"")</f>
        <v/>
      </c>
      <c r="AF19" s="118" t="str">
        <f>IF($BQ$17+$BQ$18&gt;0,$BQ$18,"")</f>
        <v/>
      </c>
      <c r="AG19" s="113" t="s">
        <v>4</v>
      </c>
      <c r="AH19" s="114" t="str">
        <f>IF($BQ$17+$BQ$18&gt;0,$BQ$17,"")</f>
        <v/>
      </c>
      <c r="AI19" s="118" t="str">
        <f>IF($BH$8+$BH$9&gt;0,$BH$9,"")</f>
        <v/>
      </c>
      <c r="AJ19" s="113" t="s">
        <v>4</v>
      </c>
      <c r="AK19" s="114" t="str">
        <f>IF($BH$8+$BH$9&gt;0,$BH$8,"")</f>
        <v/>
      </c>
      <c r="AL19" s="118" t="str">
        <f>IF($BN$39+$BN$40&gt;0,$BN$40,"")</f>
        <v/>
      </c>
      <c r="AM19" s="113" t="s">
        <v>4</v>
      </c>
      <c r="AN19" s="114" t="str">
        <f>IF($BN$39+$BN$40&gt;0,$BN$39,"")</f>
        <v/>
      </c>
      <c r="AO19" s="115"/>
      <c r="AP19" s="116"/>
      <c r="AQ19" s="117"/>
      <c r="AR19" s="118" t="str">
        <f>IF($BE$27+$BE$28&gt;0,$BE$27,"")</f>
        <v/>
      </c>
      <c r="AS19" s="113" t="s">
        <v>4</v>
      </c>
      <c r="AT19" s="120" t="str">
        <f>IF($BE$27+$BE$28&gt;0,$BE$28,"")</f>
        <v/>
      </c>
      <c r="AU19" s="121">
        <f>SUM($K$19,$N$19,$Q$19,$T$19,$W$19,$Z$19,$AC$19,$AF$19,$AI$19,$AL$19,$AO$19,$AR$19)</f>
        <v>0</v>
      </c>
      <c r="AV19" s="122" t="s">
        <v>4</v>
      </c>
      <c r="AW19" s="123">
        <f>SUM($M$19,$P$19,$S$19,$V$19,$Y$19,$AB$19,$AE$19,$AH$19,$AK$19,$AN$19,$AQ$19,$AT$19)</f>
        <v>0</v>
      </c>
      <c r="AX19" s="124">
        <f>SUM(IF(K19="",0,K19-M19)+IF(N19="",0,N19-P19)+IF(Q19="",0,Q19-S19)+IF(T19="",0,T19-V19)+IF(W19="",0,W19-Y19)+IF(Z19="",0,Z19-AB19)+IF(AC19="",0,AC19-AE19)+IF(AF19="",0,AF19-AH19)+IF(AI19="",0,AI19-AK19)+IF(AL19="",0,AL19-AN19)+IF(AR19="",0,AR19-AT19))</f>
        <v>0</v>
      </c>
      <c r="AY19" s="125">
        <f t="shared" si="5"/>
        <v>0</v>
      </c>
      <c r="AZ19" s="126" t="s">
        <v>4</v>
      </c>
      <c r="BA19" s="164">
        <f t="shared" si="6"/>
        <v>0</v>
      </c>
      <c r="BB19" s="165">
        <f t="shared" si="4"/>
        <v>11</v>
      </c>
      <c r="BC19" s="196"/>
      <c r="BD19" s="248" t="s">
        <v>87</v>
      </c>
      <c r="BE19" s="355"/>
      <c r="BF19" s="248"/>
      <c r="BG19" s="248"/>
      <c r="BH19" s="355"/>
      <c r="BI19" s="248"/>
      <c r="BJ19" s="248"/>
      <c r="BK19" s="355"/>
      <c r="BL19" s="420"/>
      <c r="BM19" s="254"/>
      <c r="BN19" s="347"/>
      <c r="BO19" s="254"/>
      <c r="BP19" s="254"/>
      <c r="BQ19" s="347"/>
      <c r="BR19" s="214"/>
      <c r="BS19" s="214"/>
      <c r="BT19" s="347"/>
      <c r="BU19" s="243"/>
    </row>
    <row r="20" spans="1:73" s="85" customFormat="1" ht="34.950000000000003" customHeight="1" thickBot="1" x14ac:dyDescent="0.3">
      <c r="A20" s="205"/>
      <c r="B20" s="132">
        <f t="shared" si="0"/>
        <v>1.012</v>
      </c>
      <c r="C20" s="92">
        <f t="shared" si="1"/>
        <v>12</v>
      </c>
      <c r="D20" s="133" t="str">
        <f>$K$40</f>
        <v>ll</v>
      </c>
      <c r="E20" s="91">
        <f>$AX$20</f>
        <v>0</v>
      </c>
      <c r="F20" s="92">
        <f>SUM($AY$20-$BA$20)</f>
        <v>0</v>
      </c>
      <c r="G20" s="134">
        <f>SMALL($B$9:$B$20,12)</f>
        <v>1.012</v>
      </c>
      <c r="H20" s="135">
        <f t="shared" si="2"/>
        <v>12</v>
      </c>
      <c r="I20" s="136" t="str">
        <f t="shared" si="3"/>
        <v>ll</v>
      </c>
      <c r="J20" s="95" t="str">
        <f>$K$40</f>
        <v>ll</v>
      </c>
      <c r="K20" s="137" t="str">
        <f>IF($BE$8+$BE$9&gt;0,$BE$9,"")</f>
        <v/>
      </c>
      <c r="L20" s="138" t="s">
        <v>4</v>
      </c>
      <c r="M20" s="139" t="str">
        <f>IF($BE$8+$BE$9&gt;0,$BE$8,"")</f>
        <v/>
      </c>
      <c r="N20" s="140" t="str">
        <f>IF($BT$14+$BT$15&gt;0,$BT$15,"")</f>
        <v/>
      </c>
      <c r="O20" s="138" t="s">
        <v>4</v>
      </c>
      <c r="P20" s="139" t="str">
        <f>IF($BT$14+$BT$15&gt;0,$BT$14,"")</f>
        <v/>
      </c>
      <c r="Q20" s="140" t="str">
        <f>IF($BQ$36+$BQ$37&gt;0,$BQ$37,"")</f>
        <v/>
      </c>
      <c r="R20" s="138" t="s">
        <v>4</v>
      </c>
      <c r="S20" s="139" t="str">
        <f>IF($BQ$36+$BQ$37&gt;0,$BQ$36,"")</f>
        <v/>
      </c>
      <c r="T20" s="140" t="str">
        <f>IF($BQ$20+$BQ$21&gt;0,$BQ$21,"")</f>
        <v/>
      </c>
      <c r="U20" s="138" t="s">
        <v>4</v>
      </c>
      <c r="V20" s="139" t="str">
        <f>IF($BQ$20+$BQ$21&gt;0,$BQ$20,"")</f>
        <v/>
      </c>
      <c r="W20" s="140" t="str">
        <f>IF($BN$30+$BN$31&gt;0,$BN$31,"")</f>
        <v/>
      </c>
      <c r="X20" s="138" t="s">
        <v>4</v>
      </c>
      <c r="Y20" s="139" t="str">
        <f>IF($BN$30+$BN$31&gt;0,$BN$30,"")</f>
        <v/>
      </c>
      <c r="Z20" s="140" t="str">
        <f>IF($BN$23+$BN$24&gt;0,$BN$24,"")</f>
        <v/>
      </c>
      <c r="AA20" s="138" t="s">
        <v>4</v>
      </c>
      <c r="AB20" s="139" t="str">
        <f>IF($BN$23+$BN$24&gt;0,$BN$23,"")</f>
        <v/>
      </c>
      <c r="AC20" s="140" t="str">
        <f>IF($BK$39+$BK$40&gt;0,$BK$40,"")</f>
        <v/>
      </c>
      <c r="AD20" s="138" t="s">
        <v>4</v>
      </c>
      <c r="AE20" s="139" t="str">
        <f>IF($BK$39+$BK$40&gt;0,$BK$39,"")</f>
        <v/>
      </c>
      <c r="AF20" s="140" t="str">
        <f>IF($BK$17+$BK$18&gt;0,$BK$18,"")</f>
        <v/>
      </c>
      <c r="AG20" s="138" t="s">
        <v>4</v>
      </c>
      <c r="AH20" s="139" t="str">
        <f>IF($BK$17+$BK$18&gt;0,$BK$17,"")</f>
        <v/>
      </c>
      <c r="AI20" s="140" t="str">
        <f>IF($BH$33+$BH$34&gt;0,$BH$34,"")</f>
        <v/>
      </c>
      <c r="AJ20" s="138" t="s">
        <v>4</v>
      </c>
      <c r="AK20" s="139" t="str">
        <f>IF($BH$33+$BH$34&gt;0,$BH$33,"")</f>
        <v/>
      </c>
      <c r="AL20" s="140" t="str">
        <f>IF($BH$11+$BH$12&gt;0,$BH$12,"")</f>
        <v/>
      </c>
      <c r="AM20" s="138" t="s">
        <v>4</v>
      </c>
      <c r="AN20" s="139" t="str">
        <f>IF($BH$11+$BH$12&gt;0,$BH$11,"")</f>
        <v/>
      </c>
      <c r="AO20" s="140" t="str">
        <f>IF($BE$27+$BE$28&gt;0,$BE$28,"")</f>
        <v/>
      </c>
      <c r="AP20" s="138" t="s">
        <v>4</v>
      </c>
      <c r="AQ20" s="139" t="str">
        <f>IF($BE$27+$BE$28&gt;0,$BE$27,"")</f>
        <v/>
      </c>
      <c r="AR20" s="142"/>
      <c r="AS20" s="143"/>
      <c r="AT20" s="144"/>
      <c r="AU20" s="145">
        <f>SUM($K$20,$N$20,$Q$20,$T$20,$W$20,$Z$20,$AC$20,$AF$20,$AI$20,$AL$20,$AO$20,$AR$20)</f>
        <v>0</v>
      </c>
      <c r="AV20" s="146" t="s">
        <v>4</v>
      </c>
      <c r="AW20" s="147">
        <f>SUM($M$20,$P$20,$S$20,$V$20,$Y$20,$AB$20,$AE$20,$AH$20,$AK$20,$AN$20,$AQ$20,$AT$20)</f>
        <v>0</v>
      </c>
      <c r="AX20" s="148">
        <f>SUM(IF(K20="",0,K20-M20)+IF(N20="",0,N20-P20)+IF(Q20="",0,Q20-S20)+IF(T20="",0,T20-V20)+IF(W20="",0,W20-Y20)+IF(Z20="",0,Z20-AB20)+IF(AC20="",0,AC20-AE20)+IF(AF20="",0,AF20-AH20)+IF(AI20="",0,AI20-AK20)+IF(AL20="",0,AL20-AN20)+IF(AO20="",0,AO20-AQ20))</f>
        <v>0</v>
      </c>
      <c r="AY20" s="149">
        <f t="shared" si="5"/>
        <v>0</v>
      </c>
      <c r="AZ20" s="150" t="s">
        <v>4</v>
      </c>
      <c r="BA20" s="166">
        <f t="shared" si="6"/>
        <v>0</v>
      </c>
      <c r="BB20" s="165">
        <f t="shared" si="4"/>
        <v>12</v>
      </c>
      <c r="BC20" s="196"/>
      <c r="BD20" s="398" t="str">
        <f>$K$30</f>
        <v>ee</v>
      </c>
      <c r="BE20" s="394"/>
      <c r="BF20" s="248"/>
      <c r="BG20" s="400" t="str">
        <f>$K$27</f>
        <v>cc</v>
      </c>
      <c r="BH20" s="394"/>
      <c r="BI20" s="248"/>
      <c r="BJ20" s="398" t="str">
        <f>$K$23</f>
        <v>aa</v>
      </c>
      <c r="BK20" s="394"/>
      <c r="BL20" s="417"/>
      <c r="BM20" s="398" t="str">
        <f>$K$23</f>
        <v>aa</v>
      </c>
      <c r="BN20" s="394"/>
      <c r="BO20" s="261"/>
      <c r="BP20" s="413" t="str">
        <f>$K$28</f>
        <v>dd</v>
      </c>
      <c r="BQ20" s="408"/>
      <c r="BR20" s="214"/>
      <c r="BS20" s="413" t="str">
        <f>$K$31</f>
        <v>ff</v>
      </c>
      <c r="BT20" s="408"/>
      <c r="BU20" s="243"/>
    </row>
    <row r="21" spans="1:73" s="85" customFormat="1" ht="34.950000000000003" customHeight="1" thickBot="1" x14ac:dyDescent="0.3">
      <c r="A21" s="205"/>
      <c r="B21" s="84"/>
      <c r="C21" s="84"/>
      <c r="D21" s="84"/>
      <c r="E21" s="84"/>
      <c r="F21" s="84"/>
      <c r="G21" s="84"/>
      <c r="H21" s="84"/>
      <c r="I21" s="84"/>
      <c r="J21" s="207"/>
      <c r="K21" s="225"/>
      <c r="L21" s="225"/>
      <c r="M21" s="226"/>
      <c r="N21" s="226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27"/>
      <c r="AG21" s="22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27"/>
      <c r="AZ21" s="227"/>
      <c r="BA21" s="227"/>
      <c r="BB21" s="227"/>
      <c r="BC21" s="228"/>
      <c r="BD21" s="399" t="str">
        <f>$K$34</f>
        <v>hh</v>
      </c>
      <c r="BE21" s="395"/>
      <c r="BF21" s="248"/>
      <c r="BG21" s="403" t="str">
        <f>$K$31</f>
        <v>ff</v>
      </c>
      <c r="BH21" s="395"/>
      <c r="BI21" s="253"/>
      <c r="BJ21" s="399" t="str">
        <f>$K$28</f>
        <v>dd</v>
      </c>
      <c r="BK21" s="395"/>
      <c r="BL21" s="417"/>
      <c r="BM21" s="399" t="str">
        <f>$K$39</f>
        <v>kk</v>
      </c>
      <c r="BN21" s="395"/>
      <c r="BO21" s="261"/>
      <c r="BP21" s="414" t="str">
        <f>$K$40</f>
        <v>ll</v>
      </c>
      <c r="BQ21" s="409"/>
      <c r="BR21" s="214"/>
      <c r="BS21" s="414" t="str">
        <f>$K$36</f>
        <v>ii</v>
      </c>
      <c r="BT21" s="409"/>
      <c r="BU21" s="243"/>
    </row>
    <row r="22" spans="1:73" s="85" customFormat="1" ht="34.950000000000003" customHeight="1" thickBot="1" x14ac:dyDescent="0.45">
      <c r="A22" s="205"/>
      <c r="B22" s="84"/>
      <c r="C22" s="84"/>
      <c r="D22" s="84"/>
      <c r="E22" s="84"/>
      <c r="F22" s="84"/>
      <c r="G22" s="84"/>
      <c r="H22" s="84"/>
      <c r="I22" s="84"/>
      <c r="J22" s="208"/>
      <c r="K22" s="208"/>
      <c r="L22" s="208"/>
      <c r="M22" s="208"/>
      <c r="N22" s="208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29"/>
      <c r="AG22" s="229"/>
      <c r="AH22" s="229"/>
      <c r="AI22" s="518" t="s">
        <v>5</v>
      </c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229"/>
      <c r="AV22" s="229"/>
      <c r="AW22" s="229"/>
      <c r="AX22" s="229"/>
      <c r="AY22" s="231"/>
      <c r="AZ22" s="231"/>
      <c r="BA22" s="231"/>
      <c r="BB22" s="232"/>
      <c r="BC22" s="227" t="s">
        <v>87</v>
      </c>
      <c r="BD22" s="248"/>
      <c r="BE22" s="355"/>
      <c r="BF22" s="248"/>
      <c r="BG22" s="250"/>
      <c r="BH22" s="250"/>
      <c r="BI22" s="248"/>
      <c r="BJ22" s="250"/>
      <c r="BK22" s="250"/>
      <c r="BL22" s="419"/>
      <c r="BM22" s="257"/>
      <c r="BN22" s="257"/>
      <c r="BO22" s="257"/>
      <c r="BP22" s="257"/>
      <c r="BQ22" s="347"/>
      <c r="BR22" s="214"/>
      <c r="BS22" s="214"/>
      <c r="BT22" s="347"/>
      <c r="BU22" s="243"/>
    </row>
    <row r="23" spans="1:73" s="85" customFormat="1" ht="34.950000000000003" customHeight="1" thickTop="1" thickBot="1" x14ac:dyDescent="0.3">
      <c r="A23" s="205"/>
      <c r="B23" s="84"/>
      <c r="C23" s="84"/>
      <c r="D23" s="84"/>
      <c r="E23" s="84"/>
      <c r="F23" s="84"/>
      <c r="G23" s="84"/>
      <c r="H23" s="84"/>
      <c r="I23" s="84"/>
      <c r="J23" s="209" t="s">
        <v>6</v>
      </c>
      <c r="K23" s="494" t="s">
        <v>7</v>
      </c>
      <c r="L23" s="494"/>
      <c r="M23" s="494"/>
      <c r="N23" s="494"/>
      <c r="O23" s="494"/>
      <c r="P23" s="494"/>
      <c r="Q23" s="494"/>
      <c r="R23" s="521"/>
      <c r="S23" s="521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5"/>
      <c r="AG23" s="215"/>
      <c r="AH23" s="215"/>
      <c r="AI23" s="515" t="str">
        <f>$I$9</f>
        <v>aa</v>
      </c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3"/>
      <c r="AU23" s="215"/>
      <c r="AV23" s="215"/>
      <c r="AW23" s="215"/>
      <c r="AX23" s="215"/>
      <c r="AY23" s="233"/>
      <c r="AZ23" s="233"/>
      <c r="BA23" s="233"/>
      <c r="BB23" s="233"/>
      <c r="BC23" s="228"/>
      <c r="BD23" s="400" t="str">
        <f>$K$24</f>
        <v>bb</v>
      </c>
      <c r="BE23" s="394"/>
      <c r="BF23" s="250"/>
      <c r="BG23" s="398" t="str">
        <f>$K$28</f>
        <v>dd</v>
      </c>
      <c r="BH23" s="394"/>
      <c r="BI23" s="250"/>
      <c r="BJ23" s="398" t="str">
        <f>$K$31</f>
        <v>ff</v>
      </c>
      <c r="BK23" s="394"/>
      <c r="BL23" s="417"/>
      <c r="BM23" s="398" t="str">
        <f>$K$31</f>
        <v>ff</v>
      </c>
      <c r="BN23" s="394"/>
      <c r="BO23" s="261"/>
      <c r="BP23" s="413" t="str">
        <f>$K$36</f>
        <v>ii</v>
      </c>
      <c r="BQ23" s="408"/>
      <c r="BR23" s="214"/>
      <c r="BS23" s="413" t="str">
        <f>$K$33</f>
        <v>gg</v>
      </c>
      <c r="BT23" s="408"/>
      <c r="BU23" s="243"/>
    </row>
    <row r="24" spans="1:73" s="85" customFormat="1" ht="34.950000000000003" customHeight="1" thickTop="1" thickBot="1" x14ac:dyDescent="0.45">
      <c r="A24" s="205"/>
      <c r="B24" s="84"/>
      <c r="C24" s="84"/>
      <c r="D24" s="84"/>
      <c r="E24" s="84"/>
      <c r="F24" s="84"/>
      <c r="G24" s="84"/>
      <c r="H24" s="84"/>
      <c r="I24" s="84"/>
      <c r="J24" s="209" t="s">
        <v>9</v>
      </c>
      <c r="K24" s="494" t="s">
        <v>10</v>
      </c>
      <c r="L24" s="494"/>
      <c r="M24" s="494"/>
      <c r="N24" s="494"/>
      <c r="O24" s="494"/>
      <c r="P24" s="494"/>
      <c r="Q24" s="494"/>
      <c r="R24" s="521"/>
      <c r="S24" s="521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512" t="s">
        <v>42</v>
      </c>
      <c r="AG24" s="513"/>
      <c r="AH24" s="514"/>
      <c r="AI24" s="515" t="str">
        <f>$I$10</f>
        <v>bb</v>
      </c>
      <c r="AJ24" s="442"/>
      <c r="AK24" s="442"/>
      <c r="AL24" s="442"/>
      <c r="AM24" s="442"/>
      <c r="AN24" s="442"/>
      <c r="AO24" s="442"/>
      <c r="AP24" s="442"/>
      <c r="AQ24" s="442"/>
      <c r="AR24" s="442"/>
      <c r="AS24" s="442"/>
      <c r="AT24" s="443"/>
      <c r="AU24" s="229"/>
      <c r="AV24" s="229"/>
      <c r="AW24" s="229"/>
      <c r="AX24" s="229"/>
      <c r="AY24" s="231"/>
      <c r="AZ24" s="231"/>
      <c r="BA24" s="231"/>
      <c r="BB24" s="232"/>
      <c r="BC24" s="227"/>
      <c r="BD24" s="399" t="str">
        <f>$K$39</f>
        <v>kk</v>
      </c>
      <c r="BE24" s="395"/>
      <c r="BF24" s="248"/>
      <c r="BG24" s="399" t="str">
        <f>$K$30</f>
        <v>ee</v>
      </c>
      <c r="BH24" s="395"/>
      <c r="BI24" s="253"/>
      <c r="BJ24" s="399" t="str">
        <f>$K$37</f>
        <v>jj</v>
      </c>
      <c r="BK24" s="395"/>
      <c r="BL24" s="417"/>
      <c r="BM24" s="399" t="str">
        <f>$K$40</f>
        <v>ll</v>
      </c>
      <c r="BN24" s="395"/>
      <c r="BO24" s="261"/>
      <c r="BP24" s="414" t="str">
        <f>$K$37</f>
        <v>jj</v>
      </c>
      <c r="BQ24" s="409"/>
      <c r="BR24" s="214"/>
      <c r="BS24" s="414" t="str">
        <f>$K$34</f>
        <v>hh</v>
      </c>
      <c r="BT24" s="409"/>
      <c r="BU24" s="243"/>
    </row>
    <row r="25" spans="1:73" s="85" customFormat="1" ht="10.199999999999999" customHeight="1" thickTop="1" x14ac:dyDescent="0.4">
      <c r="A25" s="205"/>
      <c r="B25" s="84"/>
      <c r="C25" s="84"/>
      <c r="D25" s="84"/>
      <c r="E25" s="84"/>
      <c r="F25" s="84"/>
      <c r="G25" s="84"/>
      <c r="H25" s="84"/>
      <c r="I25" s="84"/>
      <c r="J25" s="209"/>
      <c r="K25" s="350"/>
      <c r="L25" s="350"/>
      <c r="M25" s="350"/>
      <c r="N25" s="350"/>
      <c r="O25" s="350"/>
      <c r="P25" s="350"/>
      <c r="Q25" s="350"/>
      <c r="R25" s="351"/>
      <c r="S25" s="351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9"/>
      <c r="AG25" s="220"/>
      <c r="AH25" s="216"/>
      <c r="AI25" s="215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29"/>
      <c r="AV25" s="229"/>
      <c r="AW25" s="229"/>
      <c r="AX25" s="229"/>
      <c r="AY25" s="231"/>
      <c r="AZ25" s="231"/>
      <c r="BA25" s="231"/>
      <c r="BB25" s="232"/>
      <c r="BC25" s="227"/>
      <c r="BD25" s="264"/>
      <c r="BE25" s="357"/>
      <c r="BF25" s="248"/>
      <c r="BG25" s="265"/>
      <c r="BH25" s="360"/>
      <c r="BI25" s="254"/>
      <c r="BJ25" s="265"/>
      <c r="BK25" s="360"/>
      <c r="BL25" s="421"/>
      <c r="BM25" s="265"/>
      <c r="BN25" s="415"/>
      <c r="BO25" s="258"/>
      <c r="BP25" s="266"/>
      <c r="BQ25" s="353"/>
      <c r="BR25" s="214"/>
      <c r="BS25" s="214"/>
      <c r="BT25" s="214"/>
      <c r="BU25" s="243"/>
    </row>
    <row r="26" spans="1:73" s="85" customFormat="1" ht="60" customHeight="1" thickBot="1" x14ac:dyDescent="0.3">
      <c r="A26" s="205"/>
      <c r="B26" s="84"/>
      <c r="C26" s="84"/>
      <c r="D26" s="84"/>
      <c r="E26" s="84"/>
      <c r="F26" s="84"/>
      <c r="G26" s="84"/>
      <c r="H26" s="84"/>
      <c r="I26" s="84"/>
      <c r="J26" s="209"/>
      <c r="K26" s="522"/>
      <c r="L26" s="522"/>
      <c r="M26" s="522"/>
      <c r="N26" s="522"/>
      <c r="O26" s="522"/>
      <c r="P26" s="522"/>
      <c r="Q26" s="522"/>
      <c r="R26" s="523"/>
      <c r="S26" s="523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5"/>
      <c r="AG26" s="215"/>
      <c r="AH26" s="215"/>
      <c r="AI26" s="516"/>
      <c r="AJ26" s="514"/>
      <c r="AK26" s="514"/>
      <c r="AL26" s="514"/>
      <c r="AM26" s="514"/>
      <c r="AN26" s="514"/>
      <c r="AO26" s="514"/>
      <c r="AP26" s="514"/>
      <c r="AQ26" s="514"/>
      <c r="AR26" s="514"/>
      <c r="AS26" s="514"/>
      <c r="AT26" s="514"/>
      <c r="AU26" s="215"/>
      <c r="AV26" s="215"/>
      <c r="AW26" s="215"/>
      <c r="AX26" s="215"/>
      <c r="AY26" s="233"/>
      <c r="AZ26" s="233"/>
      <c r="BA26" s="233"/>
      <c r="BB26" s="233"/>
      <c r="BC26" s="228"/>
      <c r="BD26" s="361" t="s">
        <v>43</v>
      </c>
      <c r="BE26" s="366"/>
      <c r="BF26" s="367"/>
      <c r="BG26" s="361" t="s">
        <v>44</v>
      </c>
      <c r="BH26" s="366"/>
      <c r="BI26" s="367"/>
      <c r="BJ26" s="361" t="s">
        <v>45</v>
      </c>
      <c r="BK26" s="410"/>
      <c r="BL26" s="422"/>
      <c r="BM26" s="361" t="s">
        <v>46</v>
      </c>
      <c r="BN26" s="366"/>
      <c r="BO26" s="368"/>
      <c r="BP26" s="361" t="s">
        <v>47</v>
      </c>
      <c r="BQ26" s="358"/>
      <c r="BR26" s="214"/>
      <c r="BS26" s="214"/>
      <c r="BT26" s="214"/>
      <c r="BU26" s="243"/>
    </row>
    <row r="27" spans="1:73" s="85" customFormat="1" ht="34.950000000000003" customHeight="1" thickTop="1" thickBot="1" x14ac:dyDescent="0.45">
      <c r="A27" s="205"/>
      <c r="B27" s="84"/>
      <c r="C27" s="84"/>
      <c r="D27" s="84"/>
      <c r="E27" s="84"/>
      <c r="F27" s="84"/>
      <c r="G27" s="84"/>
      <c r="H27" s="84"/>
      <c r="I27" s="84"/>
      <c r="J27" s="209" t="s">
        <v>12</v>
      </c>
      <c r="K27" s="494" t="s">
        <v>13</v>
      </c>
      <c r="L27" s="494"/>
      <c r="M27" s="494"/>
      <c r="N27" s="494"/>
      <c r="O27" s="494"/>
      <c r="P27" s="494"/>
      <c r="Q27" s="494"/>
      <c r="R27" s="521"/>
      <c r="S27" s="521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512" t="s">
        <v>48</v>
      </c>
      <c r="AG27" s="513"/>
      <c r="AH27" s="514"/>
      <c r="AI27" s="515" t="str">
        <f>$I$11</f>
        <v>cc</v>
      </c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3"/>
      <c r="AU27" s="229"/>
      <c r="AV27" s="229"/>
      <c r="AW27" s="229"/>
      <c r="AX27" s="229"/>
      <c r="AY27" s="231"/>
      <c r="AZ27" s="231"/>
      <c r="BA27" s="231"/>
      <c r="BB27" s="232"/>
      <c r="BC27" s="227"/>
      <c r="BD27" s="398" t="str">
        <f>$K$39</f>
        <v>kk</v>
      </c>
      <c r="BE27" s="394"/>
      <c r="BF27" s="251"/>
      <c r="BG27" s="398" t="str">
        <f>$K$34</f>
        <v>hh</v>
      </c>
      <c r="BH27" s="394"/>
      <c r="BI27" s="251"/>
      <c r="BJ27" s="398" t="str">
        <f>$K$31</f>
        <v>ff</v>
      </c>
      <c r="BK27" s="394"/>
      <c r="BL27" s="417"/>
      <c r="BM27" s="398" t="str">
        <f>$K$28</f>
        <v>dd</v>
      </c>
      <c r="BN27" s="394"/>
      <c r="BO27" s="261"/>
      <c r="BP27" s="413" t="str">
        <f>$K$24</f>
        <v>bb</v>
      </c>
      <c r="BQ27" s="408"/>
      <c r="BR27" s="214"/>
      <c r="BS27" s="258"/>
      <c r="BT27" s="214"/>
      <c r="BU27" s="243"/>
    </row>
    <row r="28" spans="1:73" s="85" customFormat="1" ht="34.950000000000003" customHeight="1" thickTop="1" thickBot="1" x14ac:dyDescent="0.3">
      <c r="A28" s="205"/>
      <c r="B28" s="84"/>
      <c r="C28" s="84"/>
      <c r="D28" s="84"/>
      <c r="E28" s="84"/>
      <c r="F28" s="84"/>
      <c r="G28" s="84"/>
      <c r="H28" s="84"/>
      <c r="I28" s="84"/>
      <c r="J28" s="209" t="s">
        <v>16</v>
      </c>
      <c r="K28" s="494" t="s">
        <v>17</v>
      </c>
      <c r="L28" s="494"/>
      <c r="M28" s="494"/>
      <c r="N28" s="494"/>
      <c r="O28" s="494"/>
      <c r="P28" s="494"/>
      <c r="Q28" s="494"/>
      <c r="R28" s="521"/>
      <c r="S28" s="521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512" t="s">
        <v>49</v>
      </c>
      <c r="AG28" s="513"/>
      <c r="AH28" s="514"/>
      <c r="AI28" s="515" t="str">
        <f>$I$12</f>
        <v>dd</v>
      </c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3"/>
      <c r="AU28" s="215"/>
      <c r="AV28" s="215"/>
      <c r="AW28" s="215"/>
      <c r="AX28" s="215"/>
      <c r="AY28" s="233"/>
      <c r="AZ28" s="233"/>
      <c r="BA28" s="233"/>
      <c r="BB28" s="233"/>
      <c r="BC28" s="228"/>
      <c r="BD28" s="399" t="str">
        <f>$K$40</f>
        <v>ll</v>
      </c>
      <c r="BE28" s="395"/>
      <c r="BF28" s="248"/>
      <c r="BG28" s="399" t="str">
        <f>$K$37</f>
        <v>jj</v>
      </c>
      <c r="BH28" s="395"/>
      <c r="BI28" s="253"/>
      <c r="BJ28" s="399" t="str">
        <f>$K$34</f>
        <v>hh</v>
      </c>
      <c r="BK28" s="395"/>
      <c r="BL28" s="417"/>
      <c r="BM28" s="403" t="str">
        <f>$K$31</f>
        <v>ff</v>
      </c>
      <c r="BN28" s="395"/>
      <c r="BO28" s="261"/>
      <c r="BP28" s="414" t="str">
        <f>$K$28</f>
        <v>dd</v>
      </c>
      <c r="BQ28" s="409"/>
      <c r="BR28" s="214"/>
      <c r="BS28" s="258"/>
      <c r="BT28" s="214"/>
      <c r="BU28" s="243"/>
    </row>
    <row r="29" spans="1:73" s="85" customFormat="1" ht="34.950000000000003" customHeight="1" thickTop="1" thickBot="1" x14ac:dyDescent="0.45">
      <c r="A29" s="205"/>
      <c r="B29" s="84"/>
      <c r="C29" s="84"/>
      <c r="D29" s="84"/>
      <c r="E29" s="84"/>
      <c r="F29" s="84"/>
      <c r="G29" s="84"/>
      <c r="H29" s="84"/>
      <c r="I29" s="84"/>
      <c r="J29" s="209"/>
      <c r="K29" s="522"/>
      <c r="L29" s="522"/>
      <c r="M29" s="522"/>
      <c r="N29" s="522"/>
      <c r="O29" s="522"/>
      <c r="P29" s="522"/>
      <c r="Q29" s="522"/>
      <c r="R29" s="523"/>
      <c r="S29" s="523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9"/>
      <c r="AG29" s="229"/>
      <c r="AH29" s="229"/>
      <c r="AI29" s="516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229"/>
      <c r="AV29" s="229"/>
      <c r="AW29" s="229"/>
      <c r="AX29" s="229"/>
      <c r="AY29" s="231"/>
      <c r="AZ29" s="231"/>
      <c r="BA29" s="231"/>
      <c r="BB29" s="232"/>
      <c r="BC29" s="217"/>
      <c r="BD29" s="248"/>
      <c r="BE29" s="355"/>
      <c r="BF29" s="248"/>
      <c r="BG29" s="248"/>
      <c r="BH29" s="355"/>
      <c r="BI29" s="248"/>
      <c r="BJ29" s="248"/>
      <c r="BK29" s="355"/>
      <c r="BL29" s="420"/>
      <c r="BM29" s="254"/>
      <c r="BN29" s="347"/>
      <c r="BO29" s="254"/>
      <c r="BP29" s="254"/>
      <c r="BQ29" s="347"/>
      <c r="BR29" s="214"/>
      <c r="BS29" s="214"/>
      <c r="BT29" s="214"/>
      <c r="BU29" s="243"/>
    </row>
    <row r="30" spans="1:73" s="85" customFormat="1" ht="34.950000000000003" customHeight="1" thickTop="1" thickBot="1" x14ac:dyDescent="0.3">
      <c r="A30" s="205"/>
      <c r="B30" s="84"/>
      <c r="C30" s="84"/>
      <c r="D30" s="84"/>
      <c r="E30" s="84"/>
      <c r="F30" s="84"/>
      <c r="G30" s="84"/>
      <c r="H30" s="84"/>
      <c r="I30" s="84"/>
      <c r="J30" s="209" t="s">
        <v>19</v>
      </c>
      <c r="K30" s="494" t="s">
        <v>20</v>
      </c>
      <c r="L30" s="494"/>
      <c r="M30" s="494"/>
      <c r="N30" s="494"/>
      <c r="O30" s="494"/>
      <c r="P30" s="494"/>
      <c r="Q30" s="494"/>
      <c r="R30" s="521"/>
      <c r="S30" s="521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512" t="s">
        <v>50</v>
      </c>
      <c r="AG30" s="513"/>
      <c r="AH30" s="514"/>
      <c r="AI30" s="515" t="str">
        <f>$I$13</f>
        <v>ee</v>
      </c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3"/>
      <c r="AU30" s="215"/>
      <c r="AV30" s="215"/>
      <c r="AW30" s="215"/>
      <c r="AX30" s="215"/>
      <c r="AY30" s="233"/>
      <c r="AZ30" s="233"/>
      <c r="BA30" s="233"/>
      <c r="BB30" s="233"/>
      <c r="BC30" s="228"/>
      <c r="BD30" s="398" t="str">
        <f>$K$23</f>
        <v>aa</v>
      </c>
      <c r="BE30" s="394"/>
      <c r="BF30" s="248"/>
      <c r="BG30" s="398" t="str">
        <f>$K$33</f>
        <v>gg</v>
      </c>
      <c r="BH30" s="394"/>
      <c r="BI30" s="248"/>
      <c r="BJ30" s="398" t="str">
        <f>$K$30</f>
        <v>ee</v>
      </c>
      <c r="BK30" s="394"/>
      <c r="BL30" s="417"/>
      <c r="BM30" s="398" t="str">
        <f>$K$30</f>
        <v>ee</v>
      </c>
      <c r="BN30" s="394"/>
      <c r="BO30" s="261"/>
      <c r="BP30" s="413" t="str">
        <f>$K$34</f>
        <v>hh</v>
      </c>
      <c r="BQ30" s="408"/>
      <c r="BR30" s="214"/>
      <c r="BS30" s="258"/>
      <c r="BT30" s="214"/>
      <c r="BU30" s="243"/>
    </row>
    <row r="31" spans="1:73" s="85" customFormat="1" ht="34.950000000000003" customHeight="1" thickTop="1" thickBot="1" x14ac:dyDescent="0.45">
      <c r="A31" s="205"/>
      <c r="B31" s="84"/>
      <c r="C31" s="84"/>
      <c r="D31" s="84"/>
      <c r="E31" s="84"/>
      <c r="F31" s="84"/>
      <c r="G31" s="84"/>
      <c r="H31" s="84"/>
      <c r="I31" s="84"/>
      <c r="J31" s="209" t="s">
        <v>22</v>
      </c>
      <c r="K31" s="494" t="s">
        <v>23</v>
      </c>
      <c r="L31" s="494"/>
      <c r="M31" s="494"/>
      <c r="N31" s="494"/>
      <c r="O31" s="494"/>
      <c r="P31" s="494"/>
      <c r="Q31" s="494"/>
      <c r="R31" s="521"/>
      <c r="S31" s="521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512" t="s">
        <v>51</v>
      </c>
      <c r="AG31" s="513"/>
      <c r="AH31" s="514"/>
      <c r="AI31" s="515" t="str">
        <f>$I$14</f>
        <v>ff</v>
      </c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3"/>
      <c r="AU31" s="229"/>
      <c r="AV31" s="229"/>
      <c r="AW31" s="229"/>
      <c r="AX31" s="229"/>
      <c r="AY31" s="217"/>
      <c r="AZ31" s="217"/>
      <c r="BA31" s="217"/>
      <c r="BB31" s="217"/>
      <c r="BC31" s="217"/>
      <c r="BD31" s="399" t="str">
        <f>$K$37</f>
        <v>jj</v>
      </c>
      <c r="BE31" s="395"/>
      <c r="BF31" s="248"/>
      <c r="BG31" s="403" t="str">
        <f>$K$39</f>
        <v>kk</v>
      </c>
      <c r="BH31" s="395"/>
      <c r="BI31" s="253"/>
      <c r="BJ31" s="399" t="str">
        <f>$K$36</f>
        <v>ii</v>
      </c>
      <c r="BK31" s="395"/>
      <c r="BL31" s="417"/>
      <c r="BM31" s="399" t="str">
        <f>$K$40</f>
        <v>ll</v>
      </c>
      <c r="BN31" s="395"/>
      <c r="BO31" s="261"/>
      <c r="BP31" s="414" t="str">
        <f>$K$36</f>
        <v>ii</v>
      </c>
      <c r="BQ31" s="409"/>
      <c r="BR31" s="214"/>
      <c r="BS31" s="258"/>
      <c r="BT31" s="214"/>
      <c r="BU31" s="243"/>
    </row>
    <row r="32" spans="1:73" s="85" customFormat="1" ht="34.950000000000003" customHeight="1" thickTop="1" thickBot="1" x14ac:dyDescent="0.3">
      <c r="A32" s="205"/>
      <c r="B32" s="84"/>
      <c r="C32" s="84"/>
      <c r="D32" s="84"/>
      <c r="E32" s="84"/>
      <c r="F32" s="84"/>
      <c r="G32" s="84"/>
      <c r="H32" s="84"/>
      <c r="I32" s="84"/>
      <c r="J32" s="208"/>
      <c r="K32" s="522"/>
      <c r="L32" s="522"/>
      <c r="M32" s="522"/>
      <c r="N32" s="522"/>
      <c r="O32" s="522"/>
      <c r="P32" s="522"/>
      <c r="Q32" s="522"/>
      <c r="R32" s="523"/>
      <c r="S32" s="523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5"/>
      <c r="AG32" s="215"/>
      <c r="AH32" s="215"/>
      <c r="AI32" s="516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4"/>
      <c r="AU32" s="215"/>
      <c r="AV32" s="215"/>
      <c r="AW32" s="215"/>
      <c r="AX32" s="215"/>
      <c r="AY32" s="217"/>
      <c r="AZ32" s="217"/>
      <c r="BA32" s="217"/>
      <c r="BB32" s="217"/>
      <c r="BC32" s="217"/>
      <c r="BD32" s="248"/>
      <c r="BE32" s="355"/>
      <c r="BF32" s="396"/>
      <c r="BG32" s="396"/>
      <c r="BH32" s="402"/>
      <c r="BI32" s="396"/>
      <c r="BJ32" s="396"/>
      <c r="BK32" s="355"/>
      <c r="BL32" s="420"/>
      <c r="BM32" s="254"/>
      <c r="BN32" s="347"/>
      <c r="BO32" s="254"/>
      <c r="BP32" s="254"/>
      <c r="BQ32" s="347"/>
      <c r="BR32" s="214"/>
      <c r="BS32" s="214"/>
      <c r="BT32" s="214"/>
      <c r="BU32" s="243"/>
    </row>
    <row r="33" spans="1:73" s="85" customFormat="1" ht="34.950000000000003" customHeight="1" thickTop="1" thickBot="1" x14ac:dyDescent="0.45">
      <c r="A33" s="205"/>
      <c r="B33" s="84"/>
      <c r="C33" s="84"/>
      <c r="D33" s="84"/>
      <c r="E33" s="84"/>
      <c r="F33" s="84"/>
      <c r="G33" s="84"/>
      <c r="H33" s="84"/>
      <c r="I33" s="84"/>
      <c r="J33" s="209" t="s">
        <v>25</v>
      </c>
      <c r="K33" s="494" t="s">
        <v>26</v>
      </c>
      <c r="L33" s="494"/>
      <c r="M33" s="494"/>
      <c r="N33" s="494"/>
      <c r="O33" s="494"/>
      <c r="P33" s="494"/>
      <c r="Q33" s="494"/>
      <c r="R33" s="521"/>
      <c r="S33" s="521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512" t="s">
        <v>52</v>
      </c>
      <c r="AG33" s="513"/>
      <c r="AH33" s="514"/>
      <c r="AI33" s="515" t="str">
        <f>$I$15</f>
        <v>gg</v>
      </c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3"/>
      <c r="AU33" s="229"/>
      <c r="AV33" s="229"/>
      <c r="AW33" s="229"/>
      <c r="AX33" s="229"/>
      <c r="AY33" s="217"/>
      <c r="AZ33" s="217"/>
      <c r="BA33" s="217"/>
      <c r="BB33" s="217"/>
      <c r="BC33" s="217"/>
      <c r="BD33" s="398" t="str">
        <f>$K$28</f>
        <v>dd</v>
      </c>
      <c r="BE33" s="394"/>
      <c r="BF33" s="251"/>
      <c r="BG33" s="398" t="str">
        <f>$K$36</f>
        <v>ii</v>
      </c>
      <c r="BH33" s="394"/>
      <c r="BI33" s="251"/>
      <c r="BJ33" s="398" t="str">
        <f>$K$28</f>
        <v>dd</v>
      </c>
      <c r="BK33" s="394"/>
      <c r="BL33" s="417"/>
      <c r="BM33" s="398" t="str">
        <f>$K$24</f>
        <v>bb</v>
      </c>
      <c r="BN33" s="394"/>
      <c r="BO33" s="261"/>
      <c r="BP33" s="413" t="str">
        <f>$K$31</f>
        <v>ff</v>
      </c>
      <c r="BQ33" s="408"/>
      <c r="BR33" s="214"/>
      <c r="BS33" s="214"/>
      <c r="BT33" s="214"/>
      <c r="BU33" s="243"/>
    </row>
    <row r="34" spans="1:73" s="85" customFormat="1" ht="34.950000000000003" customHeight="1" thickTop="1" thickBot="1" x14ac:dyDescent="0.3">
      <c r="A34" s="205"/>
      <c r="B34" s="84"/>
      <c r="C34" s="84"/>
      <c r="D34" s="84"/>
      <c r="E34" s="84"/>
      <c r="F34" s="84"/>
      <c r="G34" s="84"/>
      <c r="H34" s="84"/>
      <c r="I34" s="84"/>
      <c r="J34" s="209" t="s">
        <v>28</v>
      </c>
      <c r="K34" s="494" t="s">
        <v>29</v>
      </c>
      <c r="L34" s="494"/>
      <c r="M34" s="494"/>
      <c r="N34" s="494"/>
      <c r="O34" s="494"/>
      <c r="P34" s="494"/>
      <c r="Q34" s="494"/>
      <c r="R34" s="521"/>
      <c r="S34" s="521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512" t="s">
        <v>53</v>
      </c>
      <c r="AG34" s="513"/>
      <c r="AH34" s="514"/>
      <c r="AI34" s="515" t="str">
        <f>$I$16</f>
        <v>hh</v>
      </c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3"/>
      <c r="AU34" s="215"/>
      <c r="AV34" s="215"/>
      <c r="AW34" s="215"/>
      <c r="AX34" s="215"/>
      <c r="AY34" s="217"/>
      <c r="AZ34" s="217"/>
      <c r="BA34" s="217"/>
      <c r="BB34" s="217"/>
      <c r="BC34" s="217"/>
      <c r="BD34" s="399" t="str">
        <f>$K$33</f>
        <v>gg</v>
      </c>
      <c r="BE34" s="395"/>
      <c r="BF34" s="248"/>
      <c r="BG34" s="399" t="str">
        <f>$K$40</f>
        <v>ll</v>
      </c>
      <c r="BH34" s="395"/>
      <c r="BI34" s="253"/>
      <c r="BJ34" s="399" t="str">
        <f>$K$37</f>
        <v>jj</v>
      </c>
      <c r="BK34" s="395"/>
      <c r="BL34" s="417"/>
      <c r="BM34" s="403" t="str">
        <f>$K$34</f>
        <v>hh</v>
      </c>
      <c r="BN34" s="395"/>
      <c r="BO34" s="261"/>
      <c r="BP34" s="414" t="str">
        <f>$K$39</f>
        <v>kk</v>
      </c>
      <c r="BQ34" s="409"/>
      <c r="BR34" s="214"/>
      <c r="BS34" s="214"/>
      <c r="BT34" s="214"/>
      <c r="BU34" s="243"/>
    </row>
    <row r="35" spans="1:73" s="85" customFormat="1" ht="34.950000000000003" customHeight="1" thickTop="1" thickBot="1" x14ac:dyDescent="0.45">
      <c r="A35" s="205"/>
      <c r="B35" s="84"/>
      <c r="C35" s="84"/>
      <c r="D35" s="84"/>
      <c r="E35" s="84"/>
      <c r="F35" s="84"/>
      <c r="G35" s="84"/>
      <c r="H35" s="84"/>
      <c r="I35" s="84"/>
      <c r="J35" s="208"/>
      <c r="K35" s="522"/>
      <c r="L35" s="522"/>
      <c r="M35" s="522"/>
      <c r="N35" s="522"/>
      <c r="O35" s="522"/>
      <c r="P35" s="522"/>
      <c r="Q35" s="522"/>
      <c r="R35" s="523"/>
      <c r="S35" s="523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29"/>
      <c r="AG35" s="229"/>
      <c r="AH35" s="229"/>
      <c r="AI35" s="516"/>
      <c r="AJ35" s="514"/>
      <c r="AK35" s="514"/>
      <c r="AL35" s="514"/>
      <c r="AM35" s="514"/>
      <c r="AN35" s="514"/>
      <c r="AO35" s="514"/>
      <c r="AP35" s="514"/>
      <c r="AQ35" s="514"/>
      <c r="AR35" s="514"/>
      <c r="AS35" s="514"/>
      <c r="AT35" s="514"/>
      <c r="AU35" s="229"/>
      <c r="AV35" s="229"/>
      <c r="AW35" s="229"/>
      <c r="AX35" s="229"/>
      <c r="AY35" s="210"/>
      <c r="AZ35" s="217"/>
      <c r="BA35" s="217"/>
      <c r="BB35" s="217"/>
      <c r="BC35" s="217"/>
      <c r="BD35" s="248"/>
      <c r="BE35" s="355"/>
      <c r="BF35" s="248"/>
      <c r="BG35" s="248"/>
      <c r="BH35" s="355"/>
      <c r="BI35" s="248"/>
      <c r="BJ35" s="248"/>
      <c r="BK35" s="355"/>
      <c r="BL35" s="420"/>
      <c r="BM35" s="254"/>
      <c r="BN35" s="347"/>
      <c r="BO35" s="254"/>
      <c r="BP35" s="254"/>
      <c r="BQ35" s="405"/>
      <c r="BR35" s="214"/>
      <c r="BS35" s="214"/>
      <c r="BT35" s="214"/>
      <c r="BU35" s="243"/>
    </row>
    <row r="36" spans="1:73" s="85" customFormat="1" ht="34.950000000000003" customHeight="1" thickTop="1" thickBot="1" x14ac:dyDescent="0.3">
      <c r="A36" s="205"/>
      <c r="B36" s="84"/>
      <c r="C36" s="84"/>
      <c r="D36" s="84"/>
      <c r="E36" s="84"/>
      <c r="F36" s="84"/>
      <c r="G36" s="84"/>
      <c r="H36" s="84"/>
      <c r="I36" s="84"/>
      <c r="J36" s="209" t="s">
        <v>54</v>
      </c>
      <c r="K36" s="494" t="s">
        <v>55</v>
      </c>
      <c r="L36" s="494"/>
      <c r="M36" s="494"/>
      <c r="N36" s="494"/>
      <c r="O36" s="494"/>
      <c r="P36" s="494"/>
      <c r="Q36" s="494"/>
      <c r="R36" s="521"/>
      <c r="S36" s="521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512" t="s">
        <v>56</v>
      </c>
      <c r="AG36" s="513"/>
      <c r="AH36" s="514"/>
      <c r="AI36" s="515" t="str">
        <f>$I$17</f>
        <v>ii</v>
      </c>
      <c r="AJ36" s="442"/>
      <c r="AK36" s="442"/>
      <c r="AL36" s="442"/>
      <c r="AM36" s="442"/>
      <c r="AN36" s="442"/>
      <c r="AO36" s="442"/>
      <c r="AP36" s="442"/>
      <c r="AQ36" s="442"/>
      <c r="AR36" s="442"/>
      <c r="AS36" s="442"/>
      <c r="AT36" s="443"/>
      <c r="AU36" s="215"/>
      <c r="AV36" s="215"/>
      <c r="AW36" s="215"/>
      <c r="AX36" s="215"/>
      <c r="AY36" s="217"/>
      <c r="AZ36" s="217"/>
      <c r="BA36" s="217"/>
      <c r="BB36" s="217"/>
      <c r="BC36" s="217"/>
      <c r="BD36" s="398" t="str">
        <f>$K$30</f>
        <v>ee</v>
      </c>
      <c r="BE36" s="394"/>
      <c r="BF36" s="248"/>
      <c r="BG36" s="398" t="str">
        <f>$K$23</f>
        <v>aa</v>
      </c>
      <c r="BH36" s="394"/>
      <c r="BI36" s="248"/>
      <c r="BJ36" s="398" t="str">
        <f>$K$27</f>
        <v>cc</v>
      </c>
      <c r="BK36" s="394"/>
      <c r="BL36" s="417"/>
      <c r="BM36" s="398" t="str">
        <f>$K$23</f>
        <v>aa</v>
      </c>
      <c r="BN36" s="394"/>
      <c r="BO36" s="261"/>
      <c r="BP36" s="413" t="str">
        <f>$K$27</f>
        <v>cc</v>
      </c>
      <c r="BQ36" s="408"/>
      <c r="BR36" s="214"/>
      <c r="BS36" s="214"/>
      <c r="BT36" s="214"/>
      <c r="BU36" s="243"/>
    </row>
    <row r="37" spans="1:73" s="85" customFormat="1" ht="34.950000000000003" customHeight="1" thickTop="1" thickBot="1" x14ac:dyDescent="0.45">
      <c r="A37" s="205"/>
      <c r="B37" s="84"/>
      <c r="C37" s="84"/>
      <c r="D37" s="84"/>
      <c r="E37" s="84"/>
      <c r="F37" s="84"/>
      <c r="G37" s="84"/>
      <c r="H37" s="84"/>
      <c r="I37" s="84"/>
      <c r="J37" s="209" t="s">
        <v>57</v>
      </c>
      <c r="K37" s="494" t="s">
        <v>58</v>
      </c>
      <c r="L37" s="494"/>
      <c r="M37" s="494"/>
      <c r="N37" s="494"/>
      <c r="O37" s="494"/>
      <c r="P37" s="494"/>
      <c r="Q37" s="494"/>
      <c r="R37" s="521"/>
      <c r="S37" s="521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512" t="s">
        <v>59</v>
      </c>
      <c r="AG37" s="513"/>
      <c r="AH37" s="514"/>
      <c r="AI37" s="515" t="str">
        <f>$I$18</f>
        <v>jj</v>
      </c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3"/>
      <c r="AU37" s="229"/>
      <c r="AV37" s="229"/>
      <c r="AW37" s="229"/>
      <c r="AX37" s="229"/>
      <c r="AY37" s="214"/>
      <c r="AZ37" s="217"/>
      <c r="BA37" s="217"/>
      <c r="BB37" s="217"/>
      <c r="BC37" s="217"/>
      <c r="BD37" s="399" t="str">
        <f>$K$31</f>
        <v>ff</v>
      </c>
      <c r="BE37" s="395"/>
      <c r="BF37" s="248"/>
      <c r="BG37" s="403" t="str">
        <f>$K$31</f>
        <v>ff</v>
      </c>
      <c r="BH37" s="395"/>
      <c r="BI37" s="253"/>
      <c r="BJ37" s="399" t="str">
        <f>$K$39</f>
        <v>kk</v>
      </c>
      <c r="BK37" s="395"/>
      <c r="BL37" s="417"/>
      <c r="BM37" s="399" t="str">
        <f>$K$36</f>
        <v>ii</v>
      </c>
      <c r="BN37" s="395"/>
      <c r="BO37" s="261"/>
      <c r="BP37" s="414" t="str">
        <f>$K$40</f>
        <v>ll</v>
      </c>
      <c r="BQ37" s="409"/>
      <c r="BR37" s="214"/>
      <c r="BS37" s="214"/>
      <c r="BT37" s="214"/>
      <c r="BU37" s="243"/>
    </row>
    <row r="38" spans="1:73" s="85" customFormat="1" ht="34.950000000000003" customHeight="1" thickTop="1" thickBot="1" x14ac:dyDescent="0.3">
      <c r="A38" s="205"/>
      <c r="B38" s="84"/>
      <c r="C38" s="84"/>
      <c r="D38" s="84"/>
      <c r="E38" s="84"/>
      <c r="F38" s="84"/>
      <c r="G38" s="84"/>
      <c r="H38" s="84"/>
      <c r="I38" s="84"/>
      <c r="J38" s="208"/>
      <c r="K38" s="522"/>
      <c r="L38" s="522"/>
      <c r="M38" s="522"/>
      <c r="N38" s="522"/>
      <c r="O38" s="522"/>
      <c r="P38" s="522"/>
      <c r="Q38" s="522"/>
      <c r="R38" s="523"/>
      <c r="S38" s="523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5"/>
      <c r="AG38" s="215"/>
      <c r="AH38" s="215"/>
      <c r="AI38" s="516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215"/>
      <c r="AV38" s="215"/>
      <c r="AW38" s="215"/>
      <c r="AX38" s="215"/>
      <c r="AY38" s="214"/>
      <c r="AZ38" s="217"/>
      <c r="BA38" s="217"/>
      <c r="BB38" s="217"/>
      <c r="BC38" s="217"/>
      <c r="BD38" s="241"/>
      <c r="BE38" s="359"/>
      <c r="BF38" s="248"/>
      <c r="BG38" s="248"/>
      <c r="BH38" s="355"/>
      <c r="BI38" s="248"/>
      <c r="BJ38" s="248"/>
      <c r="BK38" s="355"/>
      <c r="BL38" s="423"/>
      <c r="BM38" s="248"/>
      <c r="BN38" s="355"/>
      <c r="BO38" s="248"/>
      <c r="BP38" s="248"/>
      <c r="BQ38" s="347"/>
      <c r="BR38" s="214"/>
      <c r="BS38" s="214"/>
      <c r="BT38" s="214"/>
      <c r="BU38" s="243"/>
    </row>
    <row r="39" spans="1:73" s="85" customFormat="1" ht="34.950000000000003" customHeight="1" thickTop="1" thickBot="1" x14ac:dyDescent="0.3">
      <c r="A39" s="205"/>
      <c r="B39" s="84"/>
      <c r="C39" s="84"/>
      <c r="D39" s="84"/>
      <c r="E39" s="84"/>
      <c r="F39" s="84"/>
      <c r="G39" s="84"/>
      <c r="H39" s="84"/>
      <c r="I39" s="84"/>
      <c r="J39" s="209" t="s">
        <v>60</v>
      </c>
      <c r="K39" s="494" t="s">
        <v>61</v>
      </c>
      <c r="L39" s="494"/>
      <c r="M39" s="494"/>
      <c r="N39" s="494"/>
      <c r="O39" s="494"/>
      <c r="P39" s="494"/>
      <c r="Q39" s="494"/>
      <c r="R39" s="521"/>
      <c r="S39" s="521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512" t="s">
        <v>62</v>
      </c>
      <c r="AG39" s="513"/>
      <c r="AH39" s="514"/>
      <c r="AI39" s="515" t="str">
        <f>$I$19</f>
        <v>kk</v>
      </c>
      <c r="AJ39" s="442"/>
      <c r="AK39" s="442"/>
      <c r="AL39" s="442"/>
      <c r="AM39" s="442"/>
      <c r="AN39" s="442"/>
      <c r="AO39" s="442"/>
      <c r="AP39" s="442"/>
      <c r="AQ39" s="442"/>
      <c r="AR39" s="442"/>
      <c r="AS39" s="442"/>
      <c r="AT39" s="443"/>
      <c r="AU39" s="215"/>
      <c r="AV39" s="215"/>
      <c r="AW39" s="215"/>
      <c r="AX39" s="215"/>
      <c r="AY39" s="214"/>
      <c r="AZ39" s="217"/>
      <c r="BA39" s="217"/>
      <c r="BB39" s="217"/>
      <c r="BC39" s="217"/>
      <c r="BD39" s="398" t="str">
        <f>$K$24</f>
        <v>bb</v>
      </c>
      <c r="BE39" s="394"/>
      <c r="BF39" s="251"/>
      <c r="BG39" s="398" t="str">
        <f>$K$24</f>
        <v>bb</v>
      </c>
      <c r="BH39" s="394"/>
      <c r="BI39" s="251"/>
      <c r="BJ39" s="398" t="str">
        <f>$K$33</f>
        <v>gg</v>
      </c>
      <c r="BK39" s="394"/>
      <c r="BL39" s="417"/>
      <c r="BM39" s="398" t="str">
        <f>$K$37</f>
        <v>jj</v>
      </c>
      <c r="BN39" s="394"/>
      <c r="BO39" s="261"/>
      <c r="BP39" s="413" t="str">
        <f>$K$33</f>
        <v>gg</v>
      </c>
      <c r="BQ39" s="408"/>
      <c r="BR39" s="214"/>
      <c r="BS39" s="214"/>
      <c r="BT39" s="214"/>
      <c r="BU39" s="243"/>
    </row>
    <row r="40" spans="1:73" s="85" customFormat="1" ht="34.950000000000003" customHeight="1" thickTop="1" thickBot="1" x14ac:dyDescent="0.3">
      <c r="A40" s="205"/>
      <c r="B40" s="84"/>
      <c r="C40" s="84"/>
      <c r="D40" s="84"/>
      <c r="E40" s="84"/>
      <c r="F40" s="84"/>
      <c r="G40" s="84"/>
      <c r="H40" s="84"/>
      <c r="I40" s="84"/>
      <c r="J40" s="209" t="s">
        <v>63</v>
      </c>
      <c r="K40" s="494" t="s">
        <v>64</v>
      </c>
      <c r="L40" s="521"/>
      <c r="M40" s="521"/>
      <c r="N40" s="521"/>
      <c r="O40" s="521"/>
      <c r="P40" s="521"/>
      <c r="Q40" s="521"/>
      <c r="R40" s="521"/>
      <c r="S40" s="521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512" t="s">
        <v>65</v>
      </c>
      <c r="AG40" s="513"/>
      <c r="AH40" s="514"/>
      <c r="AI40" s="515" t="str">
        <f>$I$20</f>
        <v>ll</v>
      </c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3"/>
      <c r="AU40" s="215"/>
      <c r="AV40" s="215"/>
      <c r="AW40" s="215"/>
      <c r="AX40" s="215"/>
      <c r="AY40" s="214"/>
      <c r="AZ40" s="217"/>
      <c r="BA40" s="217"/>
      <c r="BB40" s="217"/>
      <c r="BC40" s="217"/>
      <c r="BD40" s="399" t="str">
        <f>$K$36</f>
        <v>ii</v>
      </c>
      <c r="BE40" s="395"/>
      <c r="BF40" s="248"/>
      <c r="BG40" s="399" t="str">
        <f>$K$30</f>
        <v>ee</v>
      </c>
      <c r="BH40" s="395"/>
      <c r="BI40" s="253"/>
      <c r="BJ40" s="399" t="str">
        <f>$K$40</f>
        <v>ll</v>
      </c>
      <c r="BK40" s="395"/>
      <c r="BL40" s="417"/>
      <c r="BM40" s="403" t="str">
        <f>$K$39</f>
        <v>kk</v>
      </c>
      <c r="BN40" s="395"/>
      <c r="BO40" s="261"/>
      <c r="BP40" s="414" t="str">
        <f>$K$37</f>
        <v>jj</v>
      </c>
      <c r="BQ40" s="409"/>
      <c r="BR40" s="214"/>
      <c r="BS40" s="214"/>
      <c r="BT40" s="214"/>
      <c r="BU40" s="243"/>
    </row>
    <row r="41" spans="1:73" s="85" customFormat="1" ht="34.950000000000003" customHeight="1" thickTop="1" x14ac:dyDescent="0.25">
      <c r="A41" s="205"/>
      <c r="B41" s="84"/>
      <c r="C41" s="84"/>
      <c r="D41" s="84"/>
      <c r="E41" s="84"/>
      <c r="F41" s="84"/>
      <c r="G41" s="84"/>
      <c r="H41" s="84"/>
      <c r="I41" s="84"/>
      <c r="J41" s="209"/>
      <c r="K41" s="350"/>
      <c r="L41" s="350"/>
      <c r="M41" s="350"/>
      <c r="N41" s="350"/>
      <c r="O41" s="350"/>
      <c r="P41" s="350"/>
      <c r="Q41" s="350"/>
      <c r="R41" s="353"/>
      <c r="S41" s="353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5"/>
      <c r="AG41" s="215"/>
      <c r="AH41" s="215"/>
      <c r="AI41" s="516"/>
      <c r="AJ41" s="514"/>
      <c r="AK41" s="514"/>
      <c r="AL41" s="514"/>
      <c r="AM41" s="514"/>
      <c r="AN41" s="514"/>
      <c r="AO41" s="514"/>
      <c r="AP41" s="514"/>
      <c r="AQ41" s="514"/>
      <c r="AR41" s="514"/>
      <c r="AS41" s="514"/>
      <c r="AT41" s="514"/>
      <c r="AU41" s="215"/>
      <c r="AV41" s="215"/>
      <c r="AW41" s="215"/>
      <c r="AX41" s="215"/>
      <c r="AY41" s="214"/>
      <c r="AZ41" s="217"/>
      <c r="BA41" s="217"/>
      <c r="BB41" s="217"/>
      <c r="BC41" s="217"/>
      <c r="BD41" s="248"/>
      <c r="BE41" s="355"/>
      <c r="BF41" s="248"/>
      <c r="BG41" s="248"/>
      <c r="BH41" s="355"/>
      <c r="BI41" s="248"/>
      <c r="BJ41" s="248"/>
      <c r="BK41" s="355"/>
      <c r="BL41" s="420"/>
      <c r="BM41" s="254"/>
      <c r="BN41" s="347"/>
      <c r="BO41" s="254"/>
      <c r="BP41" s="254"/>
      <c r="BQ41" s="347"/>
      <c r="BR41" s="214"/>
      <c r="BS41" s="214"/>
      <c r="BT41" s="214"/>
      <c r="BU41" s="243"/>
    </row>
    <row r="42" spans="1:73" s="85" customFormat="1" ht="34.950000000000003" customHeight="1" x14ac:dyDescent="0.25">
      <c r="A42" s="205"/>
      <c r="B42" s="84"/>
      <c r="C42" s="84"/>
      <c r="D42" s="84"/>
      <c r="E42" s="84"/>
      <c r="F42" s="84"/>
      <c r="G42" s="84"/>
      <c r="H42" s="84"/>
      <c r="I42" s="84"/>
      <c r="J42" s="208"/>
      <c r="K42" s="519"/>
      <c r="L42" s="520"/>
      <c r="M42" s="520"/>
      <c r="N42" s="520"/>
      <c r="O42" s="520"/>
      <c r="P42" s="520"/>
      <c r="Q42" s="520"/>
      <c r="R42" s="520"/>
      <c r="S42" s="520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5"/>
      <c r="AG42" s="215"/>
      <c r="AH42" s="215"/>
      <c r="AI42" s="516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215"/>
      <c r="AV42" s="215"/>
      <c r="AW42" s="215"/>
      <c r="AX42" s="215"/>
      <c r="AY42" s="214"/>
      <c r="AZ42" s="217"/>
      <c r="BA42" s="217"/>
      <c r="BB42" s="217"/>
      <c r="BC42" s="217"/>
      <c r="BD42" s="398" t="str">
        <f>$K$27</f>
        <v>cc</v>
      </c>
      <c r="BE42" s="394"/>
      <c r="BF42" s="248"/>
      <c r="BG42" s="398" t="str">
        <f>$K$27</f>
        <v>cc</v>
      </c>
      <c r="BH42" s="394"/>
      <c r="BI42" s="248"/>
      <c r="BJ42" s="398" t="str">
        <f>$K$23</f>
        <v>aa</v>
      </c>
      <c r="BK42" s="394"/>
      <c r="BL42" s="417"/>
      <c r="BM42" s="398" t="str">
        <f>$K$27</f>
        <v>cc</v>
      </c>
      <c r="BN42" s="394"/>
      <c r="BO42" s="261"/>
      <c r="BP42" s="413" t="str">
        <f>$K$23</f>
        <v>aa</v>
      </c>
      <c r="BQ42" s="408"/>
      <c r="BR42" s="214"/>
      <c r="BS42" s="214"/>
      <c r="BT42" s="214"/>
      <c r="BU42" s="243"/>
    </row>
    <row r="43" spans="1:73" s="85" customFormat="1" ht="34.950000000000003" customHeight="1" thickBot="1" x14ac:dyDescent="0.45">
      <c r="A43" s="205"/>
      <c r="B43" s="84"/>
      <c r="C43" s="84"/>
      <c r="D43" s="84"/>
      <c r="E43" s="84"/>
      <c r="F43" s="84"/>
      <c r="G43" s="84"/>
      <c r="H43" s="84"/>
      <c r="I43" s="84"/>
      <c r="J43" s="209"/>
      <c r="K43" s="212"/>
      <c r="L43" s="212"/>
      <c r="M43" s="212"/>
      <c r="N43" s="212"/>
      <c r="O43" s="212"/>
      <c r="P43" s="212"/>
      <c r="Q43" s="212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5"/>
      <c r="AG43" s="215"/>
      <c r="AH43" s="215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215"/>
      <c r="AV43" s="215"/>
      <c r="AW43" s="215"/>
      <c r="AX43" s="215"/>
      <c r="AY43" s="214"/>
      <c r="AZ43" s="217"/>
      <c r="BA43" s="217"/>
      <c r="BB43" s="217"/>
      <c r="BC43" s="217"/>
      <c r="BD43" s="399" t="str">
        <f>$K$34</f>
        <v>hh</v>
      </c>
      <c r="BE43" s="395"/>
      <c r="BF43" s="248"/>
      <c r="BG43" s="403" t="str">
        <f>$K$28</f>
        <v>dd</v>
      </c>
      <c r="BH43" s="395"/>
      <c r="BI43" s="253"/>
      <c r="BJ43" s="399" t="str">
        <f>$K$24</f>
        <v>bb</v>
      </c>
      <c r="BK43" s="395"/>
      <c r="BL43" s="417"/>
      <c r="BM43" s="399" t="str">
        <f>$K$33</f>
        <v>gg</v>
      </c>
      <c r="BN43" s="395"/>
      <c r="BO43" s="261"/>
      <c r="BP43" s="414" t="str">
        <f>$K$30</f>
        <v>ee</v>
      </c>
      <c r="BQ43" s="409"/>
      <c r="BR43" s="214"/>
      <c r="BS43" s="214"/>
      <c r="BT43" s="214"/>
      <c r="BU43" s="243"/>
    </row>
    <row r="44" spans="1:73" s="85" customFormat="1" ht="34.950000000000003" customHeight="1" x14ac:dyDescent="0.25">
      <c r="A44" s="205"/>
      <c r="B44" s="84"/>
      <c r="C44" s="84"/>
      <c r="D44" s="84"/>
      <c r="E44" s="84"/>
      <c r="F44" s="84"/>
      <c r="G44" s="84"/>
      <c r="H44" s="84"/>
      <c r="I44" s="84"/>
      <c r="J44" s="208"/>
      <c r="K44" s="519"/>
      <c r="L44" s="520"/>
      <c r="M44" s="520"/>
      <c r="N44" s="520"/>
      <c r="O44" s="520"/>
      <c r="P44" s="520"/>
      <c r="Q44" s="520"/>
      <c r="R44" s="520"/>
      <c r="S44" s="520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5"/>
      <c r="AG44" s="215"/>
      <c r="AH44" s="215"/>
      <c r="AI44" s="516"/>
      <c r="AJ44" s="514"/>
      <c r="AK44" s="514"/>
      <c r="AL44" s="514"/>
      <c r="AM44" s="514"/>
      <c r="AN44" s="514"/>
      <c r="AO44" s="514"/>
      <c r="AP44" s="514"/>
      <c r="AQ44" s="514"/>
      <c r="AR44" s="514"/>
      <c r="AS44" s="514"/>
      <c r="AT44" s="514"/>
      <c r="AU44" s="215"/>
      <c r="AV44" s="215"/>
      <c r="AW44" s="215"/>
      <c r="AX44" s="215"/>
      <c r="AY44" s="214"/>
      <c r="AZ44" s="217"/>
      <c r="BA44" s="217"/>
      <c r="BB44" s="217"/>
      <c r="BC44" s="217"/>
      <c r="BD44" s="241"/>
      <c r="BE44" s="241"/>
      <c r="BF44" s="248"/>
      <c r="BG44" s="248"/>
      <c r="BH44" s="248"/>
      <c r="BI44" s="248"/>
      <c r="BJ44" s="248"/>
      <c r="BK44" s="248"/>
      <c r="BL44" s="423"/>
      <c r="BM44" s="248"/>
      <c r="BN44" s="248"/>
      <c r="BO44" s="248"/>
      <c r="BP44" s="248"/>
      <c r="BQ44" s="353"/>
      <c r="BR44" s="214"/>
      <c r="BS44" s="214"/>
      <c r="BT44" s="214"/>
      <c r="BU44" s="243"/>
    </row>
    <row r="45" spans="1:73" s="85" customFormat="1" ht="34.950000000000003" customHeight="1" x14ac:dyDescent="0.4">
      <c r="A45" s="205"/>
      <c r="B45" s="84"/>
      <c r="C45" s="84"/>
      <c r="D45" s="84"/>
      <c r="E45" s="84"/>
      <c r="F45" s="84"/>
      <c r="G45" s="84"/>
      <c r="H45" s="84"/>
      <c r="I45" s="84"/>
      <c r="J45" s="209"/>
      <c r="K45" s="212"/>
      <c r="L45" s="212"/>
      <c r="M45" s="212"/>
      <c r="N45" s="212"/>
      <c r="O45" s="212"/>
      <c r="P45" s="212"/>
      <c r="Q45" s="212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5"/>
      <c r="AG45" s="215"/>
      <c r="AH45" s="215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215"/>
      <c r="AV45" s="215"/>
      <c r="AW45" s="215"/>
      <c r="AX45" s="215"/>
      <c r="AY45" s="214"/>
      <c r="AZ45" s="217"/>
      <c r="BA45" s="217"/>
      <c r="BB45" s="217"/>
      <c r="BC45" s="217"/>
      <c r="BD45" s="241"/>
      <c r="BE45" s="241"/>
      <c r="BF45" s="248"/>
      <c r="BG45" s="248"/>
      <c r="BH45" s="248"/>
      <c r="BI45" s="248"/>
      <c r="BJ45" s="248"/>
      <c r="BK45" s="248"/>
      <c r="BL45" s="423"/>
      <c r="BM45" s="248"/>
      <c r="BN45" s="248"/>
      <c r="BO45" s="248"/>
      <c r="BP45" s="248"/>
      <c r="BQ45" s="214"/>
      <c r="BR45" s="214"/>
      <c r="BS45" s="214"/>
      <c r="BT45" s="214"/>
      <c r="BU45" s="243"/>
    </row>
    <row r="46" spans="1:73" s="85" customFormat="1" ht="34.950000000000003" customHeight="1" x14ac:dyDescent="0.25">
      <c r="A46" s="205"/>
      <c r="B46" s="84"/>
      <c r="C46" s="84"/>
      <c r="D46" s="84"/>
      <c r="E46" s="84"/>
      <c r="F46" s="84"/>
      <c r="G46" s="84"/>
      <c r="H46" s="84"/>
      <c r="I46" s="84"/>
      <c r="J46" s="208"/>
      <c r="K46" s="519"/>
      <c r="L46" s="520"/>
      <c r="M46" s="520"/>
      <c r="N46" s="520"/>
      <c r="O46" s="520"/>
      <c r="P46" s="520"/>
      <c r="Q46" s="520"/>
      <c r="R46" s="520"/>
      <c r="S46" s="520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5"/>
      <c r="AG46" s="215"/>
      <c r="AH46" s="215"/>
      <c r="AI46" s="516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215"/>
      <c r="AV46" s="215"/>
      <c r="AW46" s="215"/>
      <c r="AX46" s="215"/>
      <c r="AY46" s="214"/>
      <c r="AZ46" s="217"/>
      <c r="BA46" s="217"/>
      <c r="BB46" s="217"/>
      <c r="BC46" s="217"/>
      <c r="BD46" s="241"/>
      <c r="BE46" s="241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14"/>
      <c r="BR46" s="214"/>
      <c r="BS46" s="214"/>
      <c r="BT46" s="214"/>
      <c r="BU46" s="243"/>
    </row>
    <row r="47" spans="1:73" ht="34.950000000000003" customHeight="1" thickBot="1" x14ac:dyDescent="0.35">
      <c r="A47" s="206"/>
      <c r="B47" s="153"/>
      <c r="C47" s="153"/>
      <c r="D47" s="153"/>
      <c r="E47" s="153"/>
      <c r="F47" s="153"/>
      <c r="G47" s="153"/>
      <c r="H47" s="153"/>
      <c r="I47" s="153"/>
      <c r="J47" s="499"/>
      <c r="K47" s="499"/>
      <c r="L47" s="499"/>
      <c r="M47" s="499"/>
      <c r="N47" s="499"/>
      <c r="O47" s="221"/>
      <c r="P47" s="22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3"/>
      <c r="AY47" s="224"/>
      <c r="AZ47" s="224"/>
      <c r="BA47" s="224"/>
      <c r="BB47" s="224"/>
      <c r="BC47" s="211"/>
      <c r="BD47" s="252"/>
      <c r="BE47" s="252"/>
      <c r="BF47" s="252"/>
      <c r="BG47" s="252"/>
      <c r="BH47" s="252"/>
      <c r="BI47" s="252"/>
      <c r="BJ47" s="444"/>
      <c r="BK47" s="445"/>
      <c r="BL47" s="445"/>
      <c r="BM47" s="445"/>
      <c r="BN47" s="445"/>
      <c r="BO47" s="445"/>
      <c r="BP47" s="445"/>
      <c r="BQ47" s="445"/>
      <c r="BR47" s="260"/>
      <c r="BS47" s="260"/>
      <c r="BT47" s="260"/>
      <c r="BU47" s="263"/>
    </row>
  </sheetData>
  <mergeCells count="78">
    <mergeCell ref="BQ6:BQ7"/>
    <mergeCell ref="BT6:BT7"/>
    <mergeCell ref="K28:S28"/>
    <mergeCell ref="K30:S30"/>
    <mergeCell ref="AI26:AT26"/>
    <mergeCell ref="AI28:AT28"/>
    <mergeCell ref="AI30:AT30"/>
    <mergeCell ref="J47:N47"/>
    <mergeCell ref="K36:S36"/>
    <mergeCell ref="K38:S38"/>
    <mergeCell ref="K40:S40"/>
    <mergeCell ref="K46:S46"/>
    <mergeCell ref="T6:V8"/>
    <mergeCell ref="K37:S37"/>
    <mergeCell ref="K32:S32"/>
    <mergeCell ref="BK6:BK7"/>
    <mergeCell ref="AU8:AW8"/>
    <mergeCell ref="AY8:BA8"/>
    <mergeCell ref="AI6:AK8"/>
    <mergeCell ref="AL6:AN8"/>
    <mergeCell ref="AO6:AQ8"/>
    <mergeCell ref="AR6:AT8"/>
    <mergeCell ref="Z6:AB8"/>
    <mergeCell ref="AC6:AE8"/>
    <mergeCell ref="AF6:AH8"/>
    <mergeCell ref="BE6:BE7"/>
    <mergeCell ref="BH6:BH7"/>
    <mergeCell ref="AI23:AT23"/>
    <mergeCell ref="K33:S33"/>
    <mergeCell ref="K35:S35"/>
    <mergeCell ref="K34:S34"/>
    <mergeCell ref="BJ47:BQ47"/>
    <mergeCell ref="BN6:BN7"/>
    <mergeCell ref="K2:BC2"/>
    <mergeCell ref="K6:M8"/>
    <mergeCell ref="N6:P8"/>
    <mergeCell ref="Q6:S8"/>
    <mergeCell ref="W6:Y8"/>
    <mergeCell ref="K23:S23"/>
    <mergeCell ref="K26:S26"/>
    <mergeCell ref="K24:S24"/>
    <mergeCell ref="K27:S27"/>
    <mergeCell ref="K29:S29"/>
    <mergeCell ref="K31:S31"/>
    <mergeCell ref="AI44:AT44"/>
    <mergeCell ref="AI41:AT41"/>
    <mergeCell ref="AI43:AT43"/>
    <mergeCell ref="K42:S42"/>
    <mergeCell ref="K44:S44"/>
    <mergeCell ref="AI39:AT39"/>
    <mergeCell ref="AF40:AH40"/>
    <mergeCell ref="K39:S39"/>
    <mergeCell ref="AI38:AT38"/>
    <mergeCell ref="AI40:AT40"/>
    <mergeCell ref="AI42:AT42"/>
    <mergeCell ref="AI45:AT45"/>
    <mergeCell ref="AI46:AT46"/>
    <mergeCell ref="AI22:AT22"/>
    <mergeCell ref="AI24:AT24"/>
    <mergeCell ref="AI27:AT27"/>
    <mergeCell ref="AI29:AT29"/>
    <mergeCell ref="AI31:AT31"/>
    <mergeCell ref="AI33:AT33"/>
    <mergeCell ref="AI35:AT35"/>
    <mergeCell ref="AI37:AT37"/>
    <mergeCell ref="AF31:AH31"/>
    <mergeCell ref="AF33:AH33"/>
    <mergeCell ref="AF34:AH34"/>
    <mergeCell ref="AF36:AH36"/>
    <mergeCell ref="AI36:AT36"/>
    <mergeCell ref="AI34:AT34"/>
    <mergeCell ref="AI32:AT32"/>
    <mergeCell ref="AF24:AH24"/>
    <mergeCell ref="AF27:AH27"/>
    <mergeCell ref="AF28:AH28"/>
    <mergeCell ref="AF30:AH30"/>
    <mergeCell ref="AF37:AH37"/>
    <mergeCell ref="AF39:AH39"/>
  </mergeCells>
  <phoneticPr fontId="2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56"/>
  <sheetViews>
    <sheetView showGridLines="0" zoomScale="50" workbookViewId="0">
      <selection activeCell="AR27" sqref="AR27:BC28"/>
    </sheetView>
  </sheetViews>
  <sheetFormatPr baseColWidth="10" defaultColWidth="11.44140625" defaultRowHeight="13.2" x14ac:dyDescent="0.25"/>
  <cols>
    <col min="1" max="1" width="5.6640625" style="83" customWidth="1"/>
    <col min="2" max="2" width="14.6640625" style="83" hidden="1" customWidth="1"/>
    <col min="3" max="3" width="6.6640625" style="83" hidden="1" customWidth="1"/>
    <col min="4" max="4" width="22.6640625" style="83" hidden="1" customWidth="1"/>
    <col min="5" max="6" width="6.6640625" style="83" hidden="1" customWidth="1"/>
    <col min="7" max="7" width="14.6640625" style="83" hidden="1" customWidth="1"/>
    <col min="8" max="8" width="6.6640625" style="83" hidden="1" customWidth="1"/>
    <col min="9" max="9" width="22.6640625" style="83" hidden="1" customWidth="1"/>
    <col min="10" max="10" width="22.6640625" style="83" customWidth="1"/>
    <col min="11" max="11" width="5.6640625" style="83" customWidth="1"/>
    <col min="12" max="12" width="1.6640625" style="83" customWidth="1"/>
    <col min="13" max="14" width="5.6640625" style="83" customWidth="1"/>
    <col min="15" max="15" width="1.6640625" style="83" customWidth="1"/>
    <col min="16" max="17" width="5.6640625" style="83" customWidth="1"/>
    <col min="18" max="18" width="1.6640625" style="83" customWidth="1"/>
    <col min="19" max="20" width="5.6640625" style="83" customWidth="1"/>
    <col min="21" max="21" width="1.6640625" style="83" customWidth="1"/>
    <col min="22" max="23" width="5.6640625" style="83" customWidth="1"/>
    <col min="24" max="24" width="1.6640625" style="83" customWidth="1"/>
    <col min="25" max="26" width="5.6640625" style="83" customWidth="1"/>
    <col min="27" max="27" width="1.6640625" style="83" customWidth="1"/>
    <col min="28" max="29" width="5.6640625" style="83" customWidth="1"/>
    <col min="30" max="30" width="1.6640625" style="83" customWidth="1"/>
    <col min="31" max="32" width="5.6640625" style="83" customWidth="1"/>
    <col min="33" max="33" width="1.6640625" style="83" customWidth="1"/>
    <col min="34" max="35" width="5.6640625" style="83" customWidth="1"/>
    <col min="36" max="36" width="1.6640625" style="83" customWidth="1"/>
    <col min="37" max="38" width="5.6640625" style="83" customWidth="1"/>
    <col min="39" max="39" width="1.6640625" style="83" customWidth="1"/>
    <col min="40" max="41" width="5.6640625" style="83" customWidth="1"/>
    <col min="42" max="42" width="1.6640625" style="83" customWidth="1"/>
    <col min="43" max="44" width="5.6640625" style="83" customWidth="1"/>
    <col min="45" max="45" width="1.6640625" style="83" customWidth="1"/>
    <col min="46" max="47" width="5.6640625" style="83" customWidth="1"/>
    <col min="48" max="48" width="1.6640625" style="83" customWidth="1"/>
    <col min="49" max="50" width="5.6640625" style="83" customWidth="1"/>
    <col min="51" max="51" width="1.6640625" style="83" customWidth="1"/>
    <col min="52" max="53" width="5.6640625" style="83" customWidth="1"/>
    <col min="54" max="54" width="1.6640625" style="83" customWidth="1"/>
    <col min="55" max="56" width="5.6640625" style="83" customWidth="1"/>
    <col min="57" max="57" width="1.6640625" style="83" customWidth="1"/>
    <col min="58" max="59" width="5.6640625" style="83" customWidth="1"/>
    <col min="60" max="60" width="1.6640625" style="83" customWidth="1"/>
    <col min="61" max="61" width="5.6640625" style="83" customWidth="1"/>
    <col min="62" max="62" width="7.6640625" style="83" customWidth="1"/>
    <col min="63" max="63" width="5.6640625" style="83" customWidth="1"/>
    <col min="64" max="64" width="1.6640625" style="83" customWidth="1"/>
    <col min="65" max="65" width="5.6640625" style="83" customWidth="1"/>
    <col min="66" max="66" width="7.6640625" style="83" customWidth="1"/>
    <col min="67" max="67" width="10.88671875" style="83" customWidth="1"/>
    <col min="68" max="68" width="27.6640625" style="83" customWidth="1"/>
    <col min="69" max="69" width="5.6640625" style="83" customWidth="1"/>
    <col min="70" max="70" width="8.6640625" style="83" customWidth="1"/>
    <col min="71" max="71" width="27.6640625" style="83" customWidth="1"/>
    <col min="72" max="72" width="5.6640625" style="83" customWidth="1"/>
    <col min="73" max="73" width="8.6640625" style="83" customWidth="1"/>
    <col min="74" max="74" width="27.6640625" style="83" customWidth="1"/>
    <col min="75" max="75" width="5.6640625" style="83" customWidth="1"/>
    <col min="76" max="76" width="8.6640625" style="161" customWidth="1"/>
    <col min="77" max="77" width="27.6640625" style="161" customWidth="1"/>
    <col min="78" max="78" width="5.6640625" style="161" customWidth="1"/>
    <col min="79" max="79" width="8.6640625" style="161" customWidth="1"/>
    <col min="80" max="80" width="27.6640625" style="161" customWidth="1"/>
    <col min="81" max="81" width="5.6640625" style="83" customWidth="1"/>
    <col min="82" max="82" width="8.6640625" style="83" customWidth="1"/>
    <col min="83" max="83" width="27.6640625" style="83" customWidth="1"/>
    <col min="84" max="84" width="5.6640625" style="83" customWidth="1"/>
    <col min="85" max="85" width="8.6640625" style="83" customWidth="1"/>
    <col min="86" max="86" width="27.6640625" style="83" customWidth="1"/>
    <col min="87" max="87" width="5.6640625" style="83" customWidth="1"/>
    <col min="88" max="88" width="8.6640625" style="83" customWidth="1"/>
    <col min="89" max="89" width="27.6640625" style="83" customWidth="1"/>
    <col min="90" max="91" width="5.6640625" style="83" customWidth="1"/>
    <col min="92" max="96" width="11.44140625" style="83"/>
    <col min="97" max="97" width="11.44140625" style="439"/>
    <col min="98" max="16384" width="11.44140625" style="83"/>
  </cols>
  <sheetData>
    <row r="1" spans="1:99" ht="15" customHeight="1" x14ac:dyDescent="0.25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40"/>
      <c r="CN1" s="161"/>
    </row>
    <row r="2" spans="1:99" ht="33" x14ac:dyDescent="0.25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489" t="s">
        <v>67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237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9"/>
      <c r="CN2" s="161"/>
    </row>
    <row r="3" spans="1:99" ht="19.95" customHeight="1" x14ac:dyDescent="0.25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8"/>
      <c r="L3" s="208"/>
      <c r="M3" s="208"/>
      <c r="N3" s="208"/>
      <c r="O3" s="217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34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161"/>
    </row>
    <row r="4" spans="1:99" ht="34.950000000000003" customHeight="1" x14ac:dyDescent="0.25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196"/>
      <c r="L4" s="196"/>
      <c r="M4" s="196"/>
      <c r="N4" s="196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34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9"/>
      <c r="CN4" s="161"/>
    </row>
    <row r="5" spans="1:99" ht="34.950000000000003" customHeight="1" x14ac:dyDescent="0.25">
      <c r="A5" s="199"/>
      <c r="B5" s="200"/>
      <c r="C5" s="200"/>
      <c r="D5" s="200"/>
      <c r="E5" s="200"/>
      <c r="F5" s="200"/>
      <c r="G5" s="200"/>
      <c r="H5" s="200"/>
      <c r="I5" s="200"/>
      <c r="J5" s="201"/>
      <c r="K5" s="226"/>
      <c r="L5" s="226"/>
      <c r="M5" s="226"/>
      <c r="N5" s="226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34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9"/>
      <c r="CN5" s="161"/>
    </row>
    <row r="6" spans="1:99" s="85" customFormat="1" ht="34.950000000000003" customHeight="1" x14ac:dyDescent="0.25">
      <c r="A6" s="202"/>
      <c r="B6" s="203"/>
      <c r="C6" s="203"/>
      <c r="D6" s="203"/>
      <c r="E6" s="203"/>
      <c r="F6" s="203"/>
      <c r="G6" s="203"/>
      <c r="H6" s="203"/>
      <c r="I6" s="203"/>
      <c r="J6" s="201"/>
      <c r="K6" s="490" t="str">
        <f>$K$27</f>
        <v>aa</v>
      </c>
      <c r="L6" s="490"/>
      <c r="M6" s="490"/>
      <c r="N6" s="490" t="str">
        <f>$K$28</f>
        <v>bb</v>
      </c>
      <c r="O6" s="490"/>
      <c r="P6" s="490"/>
      <c r="Q6" s="490" t="str">
        <f>$K$30</f>
        <v>cc</v>
      </c>
      <c r="R6" s="490"/>
      <c r="S6" s="490"/>
      <c r="T6" s="490" t="str">
        <f>$K$31</f>
        <v>dd</v>
      </c>
      <c r="U6" s="490"/>
      <c r="V6" s="490"/>
      <c r="W6" s="490" t="str">
        <f>$K$33</f>
        <v>ee</v>
      </c>
      <c r="X6" s="490"/>
      <c r="Y6" s="490"/>
      <c r="Z6" s="491" t="str">
        <f>$K$34</f>
        <v>ff</v>
      </c>
      <c r="AA6" s="491"/>
      <c r="AB6" s="491"/>
      <c r="AC6" s="491" t="str">
        <f>$K$36</f>
        <v>gg</v>
      </c>
      <c r="AD6" s="491"/>
      <c r="AE6" s="491"/>
      <c r="AF6" s="497" t="str">
        <f>$K$37</f>
        <v>hh</v>
      </c>
      <c r="AG6" s="497"/>
      <c r="AH6" s="497"/>
      <c r="AI6" s="492" t="str">
        <f>$K$39</f>
        <v>ii</v>
      </c>
      <c r="AJ6" s="524"/>
      <c r="AK6" s="525"/>
      <c r="AL6" s="492" t="str">
        <f>$K$40</f>
        <v>jj</v>
      </c>
      <c r="AM6" s="524"/>
      <c r="AN6" s="525"/>
      <c r="AO6" s="492" t="str">
        <f>$K$42</f>
        <v>kk</v>
      </c>
      <c r="AP6" s="524"/>
      <c r="AQ6" s="525"/>
      <c r="AR6" s="492" t="str">
        <f>$K$43</f>
        <v>ll</v>
      </c>
      <c r="AS6" s="524"/>
      <c r="AT6" s="525"/>
      <c r="AU6" s="492" t="str">
        <f>$K$45</f>
        <v>mm</v>
      </c>
      <c r="AV6" s="524"/>
      <c r="AW6" s="525"/>
      <c r="AX6" s="492" t="str">
        <f>$K$46</f>
        <v>nn</v>
      </c>
      <c r="AY6" s="524"/>
      <c r="AZ6" s="525"/>
      <c r="BA6" s="492" t="str">
        <f>$K$48</f>
        <v>oo</v>
      </c>
      <c r="BB6" s="524"/>
      <c r="BC6" s="525"/>
      <c r="BD6" s="492" t="str">
        <f>$K$49</f>
        <v>pp</v>
      </c>
      <c r="BE6" s="524"/>
      <c r="BF6" s="525"/>
      <c r="BG6" s="246"/>
      <c r="BH6" s="246"/>
      <c r="BI6" s="246"/>
      <c r="BJ6" s="217"/>
      <c r="BK6" s="208"/>
      <c r="BL6" s="208"/>
      <c r="BM6" s="208"/>
      <c r="BN6" s="208"/>
      <c r="BO6" s="228"/>
      <c r="BP6" s="361" t="s">
        <v>36</v>
      </c>
      <c r="BQ6" s="511" t="s">
        <v>89</v>
      </c>
      <c r="BR6" s="244"/>
      <c r="BS6" s="361" t="s">
        <v>37</v>
      </c>
      <c r="BT6" s="511" t="s">
        <v>89</v>
      </c>
      <c r="BU6" s="241"/>
      <c r="BV6" s="361" t="s">
        <v>38</v>
      </c>
      <c r="BW6" s="511" t="s">
        <v>89</v>
      </c>
      <c r="BX6" s="292"/>
      <c r="BY6" s="361" t="s">
        <v>39</v>
      </c>
      <c r="BZ6" s="511" t="s">
        <v>89</v>
      </c>
      <c r="CA6" s="292"/>
      <c r="CB6" s="361" t="s">
        <v>40</v>
      </c>
      <c r="CC6" s="511" t="s">
        <v>89</v>
      </c>
      <c r="CD6" s="362"/>
      <c r="CE6" s="361" t="s">
        <v>41</v>
      </c>
      <c r="CF6" s="511" t="s">
        <v>89</v>
      </c>
      <c r="CG6" s="292"/>
      <c r="CH6" s="361" t="s">
        <v>77</v>
      </c>
      <c r="CI6" s="511" t="s">
        <v>89</v>
      </c>
      <c r="CJ6" s="292"/>
      <c r="CK6" s="361" t="s">
        <v>78</v>
      </c>
      <c r="CL6" s="511" t="s">
        <v>89</v>
      </c>
      <c r="CM6" s="363"/>
      <c r="CN6" s="364"/>
      <c r="CS6" s="436"/>
    </row>
    <row r="7" spans="1:99" s="85" customFormat="1" ht="34.950000000000003" customHeight="1" x14ac:dyDescent="0.25">
      <c r="A7" s="202"/>
      <c r="B7" s="203"/>
      <c r="C7" s="203"/>
      <c r="D7" s="203"/>
      <c r="E7" s="203"/>
      <c r="F7" s="203"/>
      <c r="G7" s="203"/>
      <c r="H7" s="203"/>
      <c r="I7" s="203"/>
      <c r="J7" s="20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1"/>
      <c r="AA7" s="491"/>
      <c r="AB7" s="491"/>
      <c r="AC7" s="491"/>
      <c r="AD7" s="491"/>
      <c r="AE7" s="491"/>
      <c r="AF7" s="497"/>
      <c r="AG7" s="497"/>
      <c r="AH7" s="497"/>
      <c r="AI7" s="526"/>
      <c r="AJ7" s="527"/>
      <c r="AK7" s="528"/>
      <c r="AL7" s="526"/>
      <c r="AM7" s="527"/>
      <c r="AN7" s="528"/>
      <c r="AO7" s="526"/>
      <c r="AP7" s="527"/>
      <c r="AQ7" s="528"/>
      <c r="AR7" s="526"/>
      <c r="AS7" s="527"/>
      <c r="AT7" s="528"/>
      <c r="AU7" s="526"/>
      <c r="AV7" s="527"/>
      <c r="AW7" s="528"/>
      <c r="AX7" s="526"/>
      <c r="AY7" s="527"/>
      <c r="AZ7" s="528"/>
      <c r="BA7" s="526"/>
      <c r="BB7" s="527"/>
      <c r="BC7" s="528"/>
      <c r="BD7" s="526"/>
      <c r="BE7" s="527"/>
      <c r="BF7" s="528"/>
      <c r="BG7" s="246"/>
      <c r="BH7" s="246"/>
      <c r="BI7" s="246"/>
      <c r="BJ7" s="217"/>
      <c r="BK7" s="217"/>
      <c r="BL7" s="217"/>
      <c r="BM7" s="217"/>
      <c r="BN7" s="217"/>
      <c r="BO7" s="228"/>
      <c r="BP7" s="241"/>
      <c r="BQ7" s="511"/>
      <c r="BR7" s="244"/>
      <c r="BS7" s="244"/>
      <c r="BT7" s="511"/>
      <c r="BU7" s="244"/>
      <c r="BV7" s="244"/>
      <c r="BW7" s="511"/>
      <c r="BX7" s="292"/>
      <c r="BY7" s="292"/>
      <c r="BZ7" s="511"/>
      <c r="CA7" s="292"/>
      <c r="CB7" s="292"/>
      <c r="CC7" s="511"/>
      <c r="CD7" s="362"/>
      <c r="CE7" s="362"/>
      <c r="CF7" s="511"/>
      <c r="CG7" s="292"/>
      <c r="CH7" s="362"/>
      <c r="CI7" s="511"/>
      <c r="CJ7" s="292"/>
      <c r="CK7" s="362"/>
      <c r="CL7" s="511"/>
      <c r="CM7" s="365"/>
      <c r="CN7" s="364"/>
      <c r="CS7" s="436"/>
    </row>
    <row r="8" spans="1:99" s="85" customFormat="1" ht="34.950000000000003" customHeight="1" thickBot="1" x14ac:dyDescent="0.3">
      <c r="A8" s="202"/>
      <c r="B8" s="204" t="s">
        <v>0</v>
      </c>
      <c r="C8" s="204"/>
      <c r="D8" s="204"/>
      <c r="E8" s="204"/>
      <c r="F8" s="204"/>
      <c r="G8" s="204"/>
      <c r="H8" s="204"/>
      <c r="I8" s="204"/>
      <c r="J8" s="20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2"/>
      <c r="AA8" s="492"/>
      <c r="AB8" s="492"/>
      <c r="AC8" s="492"/>
      <c r="AD8" s="492"/>
      <c r="AE8" s="492"/>
      <c r="AF8" s="497"/>
      <c r="AG8" s="497"/>
      <c r="AH8" s="497"/>
      <c r="AI8" s="529"/>
      <c r="AJ8" s="530"/>
      <c r="AK8" s="531"/>
      <c r="AL8" s="529"/>
      <c r="AM8" s="530"/>
      <c r="AN8" s="531"/>
      <c r="AO8" s="529"/>
      <c r="AP8" s="530"/>
      <c r="AQ8" s="531"/>
      <c r="AR8" s="529"/>
      <c r="AS8" s="530"/>
      <c r="AT8" s="531"/>
      <c r="AU8" s="529"/>
      <c r="AV8" s="530"/>
      <c r="AW8" s="531"/>
      <c r="AX8" s="529"/>
      <c r="AY8" s="530"/>
      <c r="AZ8" s="531"/>
      <c r="BA8" s="529"/>
      <c r="BB8" s="530"/>
      <c r="BC8" s="531"/>
      <c r="BD8" s="529"/>
      <c r="BE8" s="530"/>
      <c r="BF8" s="531"/>
      <c r="BG8" s="487" t="s">
        <v>88</v>
      </c>
      <c r="BH8" s="487"/>
      <c r="BI8" s="487"/>
      <c r="BJ8" s="86" t="s">
        <v>14</v>
      </c>
      <c r="BK8" s="488" t="s">
        <v>2</v>
      </c>
      <c r="BL8" s="488"/>
      <c r="BM8" s="488"/>
      <c r="BN8" s="87" t="s">
        <v>3</v>
      </c>
      <c r="BO8" s="208"/>
      <c r="BP8" s="398" t="str">
        <f>$K$27</f>
        <v>aa</v>
      </c>
      <c r="BQ8" s="426"/>
      <c r="BR8" s="248"/>
      <c r="BS8" s="398" t="str">
        <f>$K$27</f>
        <v>aa</v>
      </c>
      <c r="BT8" s="426"/>
      <c r="BU8" s="253"/>
      <c r="BV8" s="398" t="str">
        <f>$K$43</f>
        <v>ll</v>
      </c>
      <c r="BW8" s="426"/>
      <c r="BX8" s="255"/>
      <c r="BY8" s="398" t="str">
        <f>$K$40</f>
        <v>jj</v>
      </c>
      <c r="BZ8" s="426"/>
      <c r="CA8" s="261"/>
      <c r="CB8" s="413" t="str">
        <f>$K$27</f>
        <v>aa</v>
      </c>
      <c r="CC8" s="431"/>
      <c r="CD8" s="214"/>
      <c r="CE8" s="413" t="str">
        <f>$K$43</f>
        <v>ll</v>
      </c>
      <c r="CF8" s="431"/>
      <c r="CG8" s="254"/>
      <c r="CH8" s="413" t="str">
        <f>$K$28</f>
        <v>bb</v>
      </c>
      <c r="CI8" s="431"/>
      <c r="CJ8" s="254"/>
      <c r="CK8" s="413" t="str">
        <f>$K$27</f>
        <v>aa</v>
      </c>
      <c r="CL8" s="431"/>
      <c r="CM8" s="245"/>
      <c r="CS8" s="436"/>
    </row>
    <row r="9" spans="1:99" s="85" customFormat="1" ht="34.950000000000003" customHeight="1" thickTop="1" thickBot="1" x14ac:dyDescent="0.3">
      <c r="A9" s="205"/>
      <c r="B9" s="88">
        <f t="shared" ref="B9:B24" si="0">IF(J9="","-",RANK(F9,$F$9:$F$24,0)+RANK(E9,$E$9:$E$24,0)%+ROW()%%)</f>
        <v>1.0108999999999999</v>
      </c>
      <c r="C9" s="89">
        <f t="shared" ref="C9:C24" si="1">IF(B9="","",RANK(B9,$B$9:$B$24,1))</f>
        <v>1</v>
      </c>
      <c r="D9" s="90" t="str">
        <f>$K$27</f>
        <v>aa</v>
      </c>
      <c r="E9" s="91">
        <f>$BJ$9</f>
        <v>0</v>
      </c>
      <c r="F9" s="92">
        <f>SUM($BK$9-$BM$9)</f>
        <v>0</v>
      </c>
      <c r="G9" s="93">
        <f>SMALL($B$9:$B$24,1)</f>
        <v>1.0108999999999999</v>
      </c>
      <c r="H9" s="135">
        <f t="shared" ref="H9:H24" si="2">IF(G9="","",RANK(G9,$G$9:$G$24,1))</f>
        <v>1</v>
      </c>
      <c r="I9" s="94" t="str">
        <f t="shared" ref="I9:I24" si="3">INDEX($D$9:$D$24,MATCH(G9,$B$9:$B$24,0),1)</f>
        <v>aa</v>
      </c>
      <c r="J9" s="95" t="str">
        <f>$K$27</f>
        <v>aa</v>
      </c>
      <c r="K9" s="96"/>
      <c r="L9" s="97"/>
      <c r="M9" s="98"/>
      <c r="N9" s="99" t="str">
        <f>IF($BQ$8+$BQ$9&gt;0,$BQ$8,"")</f>
        <v/>
      </c>
      <c r="O9" s="100" t="s">
        <v>4</v>
      </c>
      <c r="P9" s="101" t="str">
        <f>IF($BQ$8+$BQ$9&gt;0,$BQ$9,"")</f>
        <v/>
      </c>
      <c r="Q9" s="99" t="str">
        <f>IF($BQ$33+$BQ$34&gt;0,$BQ$33,"")</f>
        <v/>
      </c>
      <c r="R9" s="100" t="s">
        <v>4</v>
      </c>
      <c r="S9" s="101" t="str">
        <f>IF($BQ$33+$BQ$34&gt;0,$BQ$34,"")</f>
        <v/>
      </c>
      <c r="T9" s="99" t="str">
        <f>IF($CF$33+$CF$34&gt;0,$CF$33,"")</f>
        <v/>
      </c>
      <c r="U9" s="102" t="s">
        <v>4</v>
      </c>
      <c r="V9" s="101" t="str">
        <f>IF($CF$33+$CF$34&gt;0,$CF$34,"")</f>
        <v/>
      </c>
      <c r="W9" s="99" t="str">
        <f>IF($CC$8+$CC$9&gt;0,$CC$8,"")</f>
        <v/>
      </c>
      <c r="X9" s="102" t="s">
        <v>4</v>
      </c>
      <c r="Y9" s="101" t="str">
        <f>IF($CC$8+$CC$9&gt;0,$CC$9,"")</f>
        <v/>
      </c>
      <c r="Z9" s="99" t="str">
        <f>IF($CC$33+$CC$34&gt;0,$CC$33,"")</f>
        <v/>
      </c>
      <c r="AA9" s="102" t="s">
        <v>4</v>
      </c>
      <c r="AB9" s="102" t="str">
        <f>IF($CC$33+$CC$34&gt;0,$CC$34,"")</f>
        <v/>
      </c>
      <c r="AC9" s="99" t="str">
        <f>IF($BW$26+$BW$27&gt;0,$BW$26,"")</f>
        <v/>
      </c>
      <c r="AD9" s="102" t="s">
        <v>4</v>
      </c>
      <c r="AE9" s="101" t="str">
        <f>IF($BW$26+$BW$27&gt;0,$BW$27,"")</f>
        <v/>
      </c>
      <c r="AF9" s="99" t="str">
        <f>IF($CI$48+$CI$49&gt;0,$CI$48,"")</f>
        <v/>
      </c>
      <c r="AG9" s="100" t="s">
        <v>4</v>
      </c>
      <c r="AH9" s="101" t="str">
        <f>IF($CI$48+$CI$49&gt;0,$CI$49,"")</f>
        <v/>
      </c>
      <c r="AI9" s="99" t="str">
        <f>IF($BZ$11+$BZ$12&gt;0,$BZ$11,"")</f>
        <v/>
      </c>
      <c r="AJ9" s="100" t="s">
        <v>4</v>
      </c>
      <c r="AK9" s="101" t="str">
        <f>IF($BZ$11+$BZ$12&gt;0,$BZ$12,"")</f>
        <v/>
      </c>
      <c r="AL9" s="99" t="str">
        <f>IF($CL$8+$CL$9&gt;0,$CL$8,"")</f>
        <v/>
      </c>
      <c r="AM9" s="100" t="s">
        <v>4</v>
      </c>
      <c r="AN9" s="101" t="str">
        <f>IF($CL$8+$CL$9&gt;0,$CL$9,"")</f>
        <v/>
      </c>
      <c r="AO9" s="99" t="str">
        <f>IF($BZ$42+$BZ$43&gt;0,$BZ$42,"")</f>
        <v/>
      </c>
      <c r="AP9" s="100" t="s">
        <v>4</v>
      </c>
      <c r="AQ9" s="101" t="str">
        <f>IF($BZ$42+$BZ$43&gt;0,$BZ$43,"")</f>
        <v/>
      </c>
      <c r="AR9" s="99" t="str">
        <f>IF($CI$17+$CI$18&gt;0,$CI$17,"")</f>
        <v/>
      </c>
      <c r="AS9" s="100" t="s">
        <v>4</v>
      </c>
      <c r="AT9" s="101" t="str">
        <f>IF($CI$17+$CI$18&gt;0,$CI$18,"")</f>
        <v/>
      </c>
      <c r="AU9" s="99" t="str">
        <f>IF($CF$11+$CF$12&gt;0,$CF$11,"")</f>
        <v/>
      </c>
      <c r="AV9" s="100" t="s">
        <v>4</v>
      </c>
      <c r="AW9" s="101" t="str">
        <f>IF($CF$11+$CF$12&gt;0,$CF$12,"")</f>
        <v/>
      </c>
      <c r="AX9" s="99" t="str">
        <f>IF($BT$42+$BT$43&gt;0,$BT$42,"")</f>
        <v/>
      </c>
      <c r="AY9" s="100" t="s">
        <v>4</v>
      </c>
      <c r="AZ9" s="101" t="str">
        <f>IF($BT$42+$BT$43&gt;0,$BT$43,"")</f>
        <v/>
      </c>
      <c r="BA9" s="99" t="str">
        <f>IF($BW$33+$BW$34&gt;0,$BW$33,"")</f>
        <v/>
      </c>
      <c r="BB9" s="100" t="s">
        <v>4</v>
      </c>
      <c r="BC9" s="101" t="str">
        <f>IF($BW$33+$BW$34&gt;0,$BW$34,"")</f>
        <v/>
      </c>
      <c r="BD9" s="99" t="str">
        <f>IF($BT$8+$BT$9&gt;0,$BT$8,"")</f>
        <v/>
      </c>
      <c r="BE9" s="100" t="s">
        <v>4</v>
      </c>
      <c r="BF9" s="103" t="str">
        <f>IF($BT$8+$BT$9&gt;0,$BT$9,"")</f>
        <v/>
      </c>
      <c r="BG9" s="104">
        <f>SUM(K9,N9,Q9,T9,W9,Z9,AC9,AF9,AI9,AL9,AO9,AR9,AU9,AX9,BA9,BD9)</f>
        <v>0</v>
      </c>
      <c r="BH9" s="105" t="s">
        <v>4</v>
      </c>
      <c r="BI9" s="106">
        <f>SUM(M9,P9,S9,V9,Y9,AB9,AE9,AH9,AK9,AN9,AQ9,AT9,AW9,AZ9,BC9,BF9)</f>
        <v>0</v>
      </c>
      <c r="BJ9" s="107">
        <f>SUM(IF(N9="",0,N9-P9)+IF(Q9="",0,Q9-S9)+IF(T9="",0,T9-V9)+IF(W9="",0,W9-Y9)+IF(Z9="",0,Z9-AB9)+IF(AC9="",0,AC9-AE9)+IF(AF9="",0,AF9-AH9)+IF(AI9="",0,AI9-AK9)+IF(AL9="",0,AL9-AN9)+IF(AO9="",0,AO9-AQ9)+IF(AR9="",0,AR9-AT9)+IF(AU9="",0,AU9-AW9)+IF(AX9="",0,AX9-AZ9)+IF(BA9="",0,BA9-BC9)+IF(BD9="",0,BD9-BF9))</f>
        <v>0</v>
      </c>
      <c r="BK9" s="108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+(IF(AF9="",0,1)+IF(AF9&gt;AH9,1)+IF(AF9&lt;AH9,-1))+(IF(AI9="",0,1)+IF(AI9&gt;AK9,1)+IF(AI9&lt;AK9,-1))+(IF(AL9="",0,1)+IF(AL9&gt;AN9,1)+IF(AL9&lt;AN9,-1))+(IF(AO9="",0,1)+IF(AO9&gt;AQ9,1)+IF(AO9&lt;AQ9,-1))+(IF(AR9="",0,1)+IF(AR9&gt;AT9,1)+IF(AR9&lt;AT9,-1))+(IF(AU9="",0,1)+IF(AU9&gt;AW9,1)+IF(AU9&lt;AW9,-1))+(IF(AX9="",0,1)+IF(AX9&gt;AZ9,1)+IF(AX9&lt;AZ9,-1))+(IF(BA9="",0,1)+IF(BA9&gt;BC9,1)+IF(BA9&lt;BC9,-1))+(IF(BD9="",0,1)+IF(BD9&gt;BF9,1)+IF(BD9&lt;BF9,-1))</f>
        <v>0</v>
      </c>
      <c r="BL9" s="109" t="s">
        <v>4</v>
      </c>
      <c r="BM9" s="162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+(IF(AH9="",0,1)+IF(AH9&gt;AF9,1)+IF(AH9&lt;AF9,-1))+(IF(AK9="",0,1)+IF(AK9&gt;AI9,1)+IF(AK9&lt;AI9,-1))+(IF(AN9="",0,1)+IF(AN9&gt;AL9,1)+IF(AN9&lt;AL9,-1))+(IF(AQ9="",0,1)+IF(AQ9&gt;AO9,1)+IF(AQ9&lt;AO9,-1))+(IF(AT9="",0,1)+IF(AT9&gt;AR9,1)+IF(AT9&lt;AR9,-1))+(IF(AW9="",0,1)+IF(AW9&gt;AU9,1)+IF(AW9&lt;AU9,-1))+(IF(AZ9="",0,1)+IF(AZ9&gt;AX9,1)+IF(AZ9&lt;AX9,-1))+(IF(BC9="",0,1)+IF(BC9&gt;BA9,1)+IF(BC9&lt;BA9,-1))+(IF(BF9="",0,1)+IF(BF9&gt;BD9,1)+IF(BF9&lt;BD9,-1))</f>
        <v>0</v>
      </c>
      <c r="BN9" s="163">
        <f t="shared" ref="BN9:BN24" si="4">IF(B9="","",RANK(B9,$B$9:$B$24,1))</f>
        <v>1</v>
      </c>
      <c r="BO9" s="228"/>
      <c r="BP9" s="399" t="str">
        <f>$K$28</f>
        <v>bb</v>
      </c>
      <c r="BQ9" s="427"/>
      <c r="BR9" s="248"/>
      <c r="BS9" s="399" t="str">
        <f>$K$49</f>
        <v>pp</v>
      </c>
      <c r="BT9" s="427"/>
      <c r="BU9" s="253"/>
      <c r="BV9" s="399" t="str">
        <f>$K$45</f>
        <v>mm</v>
      </c>
      <c r="BW9" s="427"/>
      <c r="BX9" s="255"/>
      <c r="BY9" s="399" t="str">
        <f>$K$42</f>
        <v>kk</v>
      </c>
      <c r="BZ9" s="427"/>
      <c r="CA9" s="261"/>
      <c r="CB9" s="414" t="str">
        <f>$K$33</f>
        <v>ee</v>
      </c>
      <c r="CC9" s="432"/>
      <c r="CD9" s="214"/>
      <c r="CE9" s="414" t="str">
        <f>$K$49</f>
        <v>pp</v>
      </c>
      <c r="CF9" s="432"/>
      <c r="CG9" s="254"/>
      <c r="CH9" s="414" t="str">
        <f>$K$40</f>
        <v>jj</v>
      </c>
      <c r="CI9" s="432"/>
      <c r="CJ9" s="254"/>
      <c r="CK9" s="414" t="str">
        <f>$K$40</f>
        <v>jj</v>
      </c>
      <c r="CL9" s="432"/>
      <c r="CM9" s="245"/>
      <c r="CS9" s="436"/>
    </row>
    <row r="10" spans="1:99" s="85" customFormat="1" ht="34.950000000000003" customHeight="1" x14ac:dyDescent="0.3">
      <c r="A10" s="205"/>
      <c r="B10" s="88">
        <f t="shared" si="0"/>
        <v>1.0109999999999999</v>
      </c>
      <c r="C10" s="89">
        <f t="shared" si="1"/>
        <v>2</v>
      </c>
      <c r="D10" s="90" t="str">
        <f>$K$28</f>
        <v>bb</v>
      </c>
      <c r="E10" s="91">
        <f>$BJ$10</f>
        <v>0</v>
      </c>
      <c r="F10" s="92">
        <f>SUM($BK$10-$BM$10)</f>
        <v>0</v>
      </c>
      <c r="G10" s="93">
        <f>SMALL($B$9:$B$24,2)</f>
        <v>1.0109999999999999</v>
      </c>
      <c r="H10" s="135">
        <f t="shared" si="2"/>
        <v>2</v>
      </c>
      <c r="I10" s="94" t="str">
        <f t="shared" si="3"/>
        <v>bb</v>
      </c>
      <c r="J10" s="95" t="str">
        <f>$K$28</f>
        <v>bb</v>
      </c>
      <c r="K10" s="112" t="str">
        <f>IF($BQ$8+$BQ$9&gt;0,$BQ$9,"")</f>
        <v/>
      </c>
      <c r="L10" s="113" t="s">
        <v>4</v>
      </c>
      <c r="M10" s="114" t="str">
        <f>IF($BQ$8+$BQ$9&gt;0,$BQ$8,"")</f>
        <v/>
      </c>
      <c r="N10" s="115"/>
      <c r="O10" s="116"/>
      <c r="P10" s="117"/>
      <c r="Q10" s="118" t="str">
        <f>IF($CC$11+$CC$12&gt;0,$CC$11,"")</f>
        <v/>
      </c>
      <c r="R10" s="113" t="s">
        <v>4</v>
      </c>
      <c r="S10" s="114" t="str">
        <f>IF($CC$11+$CC$12&gt;0,$CC$12,"")</f>
        <v/>
      </c>
      <c r="T10" s="118" t="str">
        <f>IF($BQ$36+$BQ$37&gt;0,$BQ$36,"")</f>
        <v/>
      </c>
      <c r="U10" s="119" t="s">
        <v>4</v>
      </c>
      <c r="V10" s="114" t="str">
        <f>IF($BQ$36+$BQ$37&gt;0,$BQ$37,"")</f>
        <v/>
      </c>
      <c r="W10" s="118" t="str">
        <f>IF($CC$36+$CC$37&gt;0,$CC$36,"")</f>
        <v/>
      </c>
      <c r="X10" s="113" t="s">
        <v>4</v>
      </c>
      <c r="Y10" s="114" t="str">
        <f>IF($CC$36+$CC$37&gt;0,$CC$37,"")</f>
        <v/>
      </c>
      <c r="Z10" s="118" t="str">
        <f>IF($BW$23+$BW$24&gt;0,$BW$23,"")</f>
        <v/>
      </c>
      <c r="AA10" s="119" t="s">
        <v>4</v>
      </c>
      <c r="AB10" s="119" t="str">
        <f>IF($BW$23+$BW$24&gt;0,$BW$24,"")</f>
        <v/>
      </c>
      <c r="AC10" s="118" t="str">
        <f>IF($BT$26+$BT$27&gt;0,$BT$26,"")</f>
        <v/>
      </c>
      <c r="AD10" s="119" t="s">
        <v>4</v>
      </c>
      <c r="AE10" s="114" t="str">
        <f>IF($BT$26+$BT$27&gt;0,$BT$27,"")</f>
        <v/>
      </c>
      <c r="AF10" s="118" t="str">
        <f>IF($CF$54+$CF$55&gt;0,$CF$54,"")</f>
        <v/>
      </c>
      <c r="AG10" s="113" t="s">
        <v>4</v>
      </c>
      <c r="AH10" s="114" t="str">
        <f>IF($CF$54+$CF$55&gt;0,$CF$55,"")</f>
        <v/>
      </c>
      <c r="AI10" s="118" t="str">
        <f>IF($BW$36+$BW$37&gt;0,$BW$36,"")</f>
        <v/>
      </c>
      <c r="AJ10" s="113" t="s">
        <v>4</v>
      </c>
      <c r="AK10" s="114" t="str">
        <f>IF($BW$36+$BW$37&gt;0,$BW$37,"")</f>
        <v/>
      </c>
      <c r="AL10" s="118" t="str">
        <f>IF($CI$8+$CI$9&gt;0,$CI$8,"")</f>
        <v/>
      </c>
      <c r="AM10" s="113" t="s">
        <v>4</v>
      </c>
      <c r="AN10" s="114" t="str">
        <f>IF($CI$8+$CI$9&gt;0,$CI$9,"")</f>
        <v/>
      </c>
      <c r="AO10" s="118" t="str">
        <f>IF($CL$11+$CL$12&gt;0,$CL$11,"")</f>
        <v/>
      </c>
      <c r="AP10" s="113" t="s">
        <v>4</v>
      </c>
      <c r="AQ10" s="114" t="str">
        <f>IF($CL$11+$CL$12&gt;0,$CL$12,"")</f>
        <v/>
      </c>
      <c r="AR10" s="118" t="str">
        <f>IF($BZ$36+$BZ$37&gt;0,$BZ$36,"")</f>
        <v/>
      </c>
      <c r="AS10" s="113" t="s">
        <v>4</v>
      </c>
      <c r="AT10" s="114" t="str">
        <f>IF($BZ$36+$BZ$37&gt;0,$BZ$37,"")</f>
        <v/>
      </c>
      <c r="AU10" s="118" t="str">
        <f>IF($BT$45+$BT$46&gt;0,$BT$45,"")</f>
        <v/>
      </c>
      <c r="AV10" s="113" t="s">
        <v>4</v>
      </c>
      <c r="AW10" s="114" t="str">
        <f>IF($BT$45+$BT$46&gt;0,$BT$46,"")</f>
        <v/>
      </c>
      <c r="AX10" s="118" t="str">
        <f>IF($BZ$26+$BZ$27&gt;0,$BZ$26,"")</f>
        <v/>
      </c>
      <c r="AY10" s="113" t="s">
        <v>4</v>
      </c>
      <c r="AZ10" s="114" t="str">
        <f>IF($BZ$26+$BZ$27&gt;0,$BZ$27,"")</f>
        <v/>
      </c>
      <c r="BA10" s="118" t="str">
        <f>IF($CF$14+$CF$15&gt;0,$CF$14,"")</f>
        <v/>
      </c>
      <c r="BB10" s="113" t="s">
        <v>4</v>
      </c>
      <c r="BC10" s="114" t="str">
        <f>IF($CF$14+$CF$15&gt;0,$CF$15,"")</f>
        <v/>
      </c>
      <c r="BD10" s="118" t="str">
        <f>IF($CI$33+$CI$34&gt;0,$CI$33,"")</f>
        <v/>
      </c>
      <c r="BE10" s="113" t="s">
        <v>4</v>
      </c>
      <c r="BF10" s="120" t="str">
        <f>IF($CI$33+$CI$34&gt;0,$CI$34,"")</f>
        <v/>
      </c>
      <c r="BG10" s="121">
        <f t="shared" ref="BG10:BG24" si="5">SUM(K10,N10,Q10,T10,W10,Z10,AC10,AF10,AI10,AL10,AO10,AR10,AU10,AX10,BA10,BD10)</f>
        <v>0</v>
      </c>
      <c r="BH10" s="122" t="s">
        <v>4</v>
      </c>
      <c r="BI10" s="123">
        <f t="shared" ref="BI10:BI24" si="6">SUM(M10,P10,S10,V10,Y10,AB10,AE10,AH10,AK10,AN10,AQ10,AT10,AW10,AZ10,BC10,BF10)</f>
        <v>0</v>
      </c>
      <c r="BJ10" s="124">
        <f t="shared" ref="BJ10:BJ24" si="7">SUM(IF(N10="",0,N10-P10)+IF(Q10="",0,Q10-S10)+IF(T10="",0,T10-V10)+IF(W10="",0,W10-Y10)+IF(Z10="",0,Z10-AB10)+IF(AC10="",0,AC10-AE10)+IF(AF10="",0,AF10-AH10)+IF(AI10="",0,AI10-AK10)+IF(AL10="",0,AL10-AN10)+IF(AO10="",0,AO10-AQ10)+IF(AR10="",0,AR10-AT10)+IF(AU10="",0,AU10-AW10)+IF(AX10="",0,AX10-AZ10)+IF(BA10="",0,BA10-BC10)+IF(BD10="",0,BD10-BF10))</f>
        <v>0</v>
      </c>
      <c r="BK10" s="125">
        <f t="shared" ref="BK10:BK24" si="8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+(IF(AF10="",0,1)+IF(AF10&gt;AH10,1)+IF(AF10&lt;AH10,-1))+(IF(AI10="",0,1)+IF(AI10&gt;AK10,1)+IF(AI10&lt;AK10,-1))+(IF(AL10="",0,1)+IF(AL10&gt;AN10,1)+IF(AL10&lt;AN10,-1))+(IF(AO10="",0,1)+IF(AO10&gt;AQ10,1)+IF(AO10&lt;AQ10,-1))+(IF(AR10="",0,1)+IF(AR10&gt;AT10,1)+IF(AR10&lt;AT10,-1))+(IF(AU10="",0,1)+IF(AU10&gt;AW10,1)+IF(AU10&lt;AW10,-1))+(IF(AX10="",0,1)+IF(AX10&gt;AZ10,1)+IF(AX10&lt;AZ10,-1))+(IF(BA10="",0,1)+IF(BA10&gt;BC10,1)+IF(BA10&lt;BC10,-1))+(IF(BD10="",0,1)+IF(BD10&gt;BF10,1)+IF(BD10&lt;BF10,-1))</f>
        <v>0</v>
      </c>
      <c r="BL10" s="126" t="s">
        <v>4</v>
      </c>
      <c r="BM10" s="164">
        <f t="shared" ref="BM10:BM24" si="9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+(IF(AH10="",0,1)+IF(AH10&gt;AF10,1)+IF(AH10&lt;AF10,-1))+(IF(AK10="",0,1)+IF(AK10&gt;AI10,1)+IF(AK10&lt;AI10,-1))+(IF(AN10="",0,1)+IF(AN10&gt;AL10,1)+IF(AN10&lt;AL10,-1))+(IF(AQ10="",0,1)+IF(AQ10&gt;AO10,1)+IF(AQ10&lt;AO10,-1))+(IF(AT10="",0,1)+IF(AT10&gt;AR10,1)+IF(AT10&lt;AR10,-1))+(IF(AW10="",0,1)+IF(AW10&gt;AU10,1)+IF(AW10&lt;AU10,-1))+(IF(AZ10="",0,1)+IF(AZ10&gt;AX10,1)+IF(AZ10&lt;AX10,-1))+(IF(BC10="",0,1)+IF(BC10&gt;BA10,1)+IF(BC10&lt;BA10,-1))+(IF(BF10="",0,1)+IF(BF10&gt;BD10,1)+IF(BF10&lt;BD10,-1))</f>
        <v>0</v>
      </c>
      <c r="BN10" s="165">
        <f t="shared" si="4"/>
        <v>2</v>
      </c>
      <c r="BO10" s="217"/>
      <c r="BP10" s="249"/>
      <c r="BQ10" s="354"/>
      <c r="BR10" s="249"/>
      <c r="BS10" s="249"/>
      <c r="BT10" s="354"/>
      <c r="BU10" s="249"/>
      <c r="BV10" s="249"/>
      <c r="BW10" s="430"/>
      <c r="BX10" s="256"/>
      <c r="BY10" s="256"/>
      <c r="BZ10" s="346"/>
      <c r="CA10" s="256"/>
      <c r="CB10" s="256"/>
      <c r="CC10" s="347"/>
      <c r="CD10" s="214"/>
      <c r="CE10" s="214"/>
      <c r="CF10" s="347"/>
      <c r="CG10" s="254"/>
      <c r="CH10" s="214"/>
      <c r="CI10" s="347"/>
      <c r="CJ10" s="254"/>
      <c r="CK10" s="214"/>
      <c r="CL10" s="347"/>
      <c r="CM10" s="245"/>
      <c r="CQ10" s="438"/>
      <c r="CR10" s="438"/>
      <c r="CS10" s="171"/>
      <c r="CT10" s="438"/>
      <c r="CU10" s="438"/>
    </row>
    <row r="11" spans="1:99" s="85" customFormat="1" ht="34.950000000000003" customHeight="1" x14ac:dyDescent="0.25">
      <c r="A11" s="205"/>
      <c r="B11" s="88">
        <f t="shared" si="0"/>
        <v>1.0111000000000001</v>
      </c>
      <c r="C11" s="89">
        <f t="shared" si="1"/>
        <v>3</v>
      </c>
      <c r="D11" s="90" t="str">
        <f>$K$30</f>
        <v>cc</v>
      </c>
      <c r="E11" s="91">
        <f>$BJ$11</f>
        <v>0</v>
      </c>
      <c r="F11" s="92">
        <f>SUM($BK$11-$BM$11)</f>
        <v>0</v>
      </c>
      <c r="G11" s="93">
        <f>SMALL($B$9:$B$24,3)</f>
        <v>1.0111000000000001</v>
      </c>
      <c r="H11" s="135">
        <f t="shared" si="2"/>
        <v>3</v>
      </c>
      <c r="I11" s="94" t="str">
        <f t="shared" si="3"/>
        <v>cc</v>
      </c>
      <c r="J11" s="95" t="str">
        <f>$K$30</f>
        <v>cc</v>
      </c>
      <c r="K11" s="112" t="str">
        <f>IF($BQ$33+$BQ$34&gt;0,$BQ$34,"")</f>
        <v/>
      </c>
      <c r="L11" s="113" t="s">
        <v>4</v>
      </c>
      <c r="M11" s="114" t="str">
        <f>IF($BQ$33+$BQ$34&gt;0,$BQ$33,"")</f>
        <v/>
      </c>
      <c r="N11" s="118" t="str">
        <f>IF($CC$11+$CC$12&gt;0,$CC$12,"")</f>
        <v/>
      </c>
      <c r="O11" s="113" t="s">
        <v>4</v>
      </c>
      <c r="P11" s="114" t="str">
        <f>IF($CC$11+$CC$12&gt;0,$CC$11,"")</f>
        <v/>
      </c>
      <c r="Q11" s="115"/>
      <c r="R11" s="116"/>
      <c r="S11" s="117"/>
      <c r="T11" s="118" t="str">
        <f>IF($BQ$11+$BQ$12&gt;0,$BQ$11,"")</f>
        <v/>
      </c>
      <c r="U11" s="154" t="s">
        <v>4</v>
      </c>
      <c r="V11" s="114" t="str">
        <f>IF($BQ$11+$BQ$12&gt;0,$BQ$12,"")</f>
        <v/>
      </c>
      <c r="W11" s="118" t="str">
        <f>IF($CF$48+$CF$49&gt;0,$CF$48,"")</f>
        <v/>
      </c>
      <c r="X11" s="113" t="s">
        <v>4</v>
      </c>
      <c r="Y11" s="114" t="str">
        <f>IF($CF$48+$CF$49&gt;0,$CF$49,"")</f>
        <v/>
      </c>
      <c r="Z11" s="118" t="str">
        <f>IF($BT$29+$BT$30&gt;0,$BT$29,"")</f>
        <v/>
      </c>
      <c r="AA11" s="119" t="s">
        <v>4</v>
      </c>
      <c r="AB11" s="119" t="str">
        <f>IF($BT$29+$BT$30&gt;0,$BT$30,"")</f>
        <v/>
      </c>
      <c r="AC11" s="118" t="str">
        <f>IF($CC$39+$CC$40&gt;0,$CC$39,"")</f>
        <v/>
      </c>
      <c r="AD11" s="119" t="s">
        <v>4</v>
      </c>
      <c r="AE11" s="114" t="str">
        <f>IF($CC$39+$CC$40&gt;0,$CC$40,"")</f>
        <v/>
      </c>
      <c r="AF11" s="118" t="str">
        <f>IF($CI$20+$CI$21&gt;0,$CI$20,"")</f>
        <v/>
      </c>
      <c r="AG11" s="113" t="s">
        <v>4</v>
      </c>
      <c r="AH11" s="114" t="str">
        <f>IF($CI$20+$CI$21&gt;0,$CI$21,"")</f>
        <v/>
      </c>
      <c r="AI11" s="118" t="str">
        <f>IF($BW$29+$BW$30&gt;0,$BW$29,"")</f>
        <v/>
      </c>
      <c r="AJ11" s="113" t="s">
        <v>4</v>
      </c>
      <c r="AK11" s="114" t="str">
        <f>IF($BW$29+$BW$30&gt;0,$BW$30,"")</f>
        <v/>
      </c>
      <c r="AL11" s="118" t="str">
        <f>IF($BT$48+$BT$49&gt;0,$BT$48,"")</f>
        <v/>
      </c>
      <c r="AM11" s="113" t="s">
        <v>4</v>
      </c>
      <c r="AN11" s="114" t="str">
        <f>IF($BT$48+$BT$49&gt;0,$BT$49,"")</f>
        <v/>
      </c>
      <c r="AO11" s="118" t="str">
        <f>IF($CI$42+$CI$43&gt;0,$CI$42,"")</f>
        <v/>
      </c>
      <c r="AP11" s="113" t="s">
        <v>4</v>
      </c>
      <c r="AQ11" s="114" t="str">
        <f>IF($CI$42+$CI$43&gt;0,$CI$43,"")</f>
        <v/>
      </c>
      <c r="AR11" s="118" t="str">
        <f>IF($CL$23+$CL$24&gt;0,$CL$23,"")</f>
        <v/>
      </c>
      <c r="AS11" s="113" t="s">
        <v>4</v>
      </c>
      <c r="AT11" s="114" t="str">
        <f>IF($CL$23+$CL$24&gt;0,$CL$24,"")</f>
        <v/>
      </c>
      <c r="AU11" s="118" t="str">
        <f>IF($BW$39+$BW$40&gt;0,$BW$39,"")</f>
        <v/>
      </c>
      <c r="AV11" s="113" t="s">
        <v>4</v>
      </c>
      <c r="AW11" s="114" t="str">
        <f>IF($BW$39+$BW$40&gt;0,$BW$40,"")</f>
        <v/>
      </c>
      <c r="AX11" s="118" t="str">
        <f>IF($CF$17+$CF$18&gt;0,$CF$17,"")</f>
        <v/>
      </c>
      <c r="AY11" s="113" t="s">
        <v>4</v>
      </c>
      <c r="AZ11" s="114" t="str">
        <f>IF($CF$17+$CF$18&gt;0,$CF$18,"")</f>
        <v/>
      </c>
      <c r="BA11" s="118" t="str">
        <f>IF($BZ$29+$BZ$30&gt;0,$BZ$29,"")</f>
        <v/>
      </c>
      <c r="BB11" s="113" t="s">
        <v>4</v>
      </c>
      <c r="BC11" s="114" t="str">
        <f>IF($BZ$29+$BZ$30&gt;0,$BZ$30,"")</f>
        <v/>
      </c>
      <c r="BD11" s="118" t="str">
        <f>IF($BZ$45+$BZ$46&gt;0,$BZ$45,"")</f>
        <v/>
      </c>
      <c r="BE11" s="113" t="s">
        <v>4</v>
      </c>
      <c r="BF11" s="120" t="str">
        <f>IF($BZ$45+$BZ$46&gt;0,$BZ$46,"")</f>
        <v/>
      </c>
      <c r="BG11" s="121">
        <f t="shared" si="5"/>
        <v>0</v>
      </c>
      <c r="BH11" s="122" t="s">
        <v>4</v>
      </c>
      <c r="BI11" s="123">
        <f t="shared" si="6"/>
        <v>0</v>
      </c>
      <c r="BJ11" s="124">
        <f t="shared" si="7"/>
        <v>0</v>
      </c>
      <c r="BK11" s="125">
        <f t="shared" si="8"/>
        <v>0</v>
      </c>
      <c r="BL11" s="126" t="s">
        <v>4</v>
      </c>
      <c r="BM11" s="164">
        <f t="shared" si="9"/>
        <v>0</v>
      </c>
      <c r="BN11" s="165">
        <f t="shared" si="4"/>
        <v>3</v>
      </c>
      <c r="BO11" s="228"/>
      <c r="BP11" s="398" t="str">
        <f>$K$30</f>
        <v>cc</v>
      </c>
      <c r="BQ11" s="426"/>
      <c r="BR11" s="248"/>
      <c r="BS11" s="398" t="str">
        <f>$K$40</f>
        <v>jj</v>
      </c>
      <c r="BT11" s="426"/>
      <c r="BU11" s="253"/>
      <c r="BV11" s="398" t="str">
        <f>$K$40</f>
        <v>jj</v>
      </c>
      <c r="BW11" s="426"/>
      <c r="BX11" s="255"/>
      <c r="BY11" s="398" t="str">
        <f>$K$27</f>
        <v>aa</v>
      </c>
      <c r="BZ11" s="426"/>
      <c r="CA11" s="261"/>
      <c r="CB11" s="413" t="str">
        <f>$K$28</f>
        <v>bb</v>
      </c>
      <c r="CC11" s="431"/>
      <c r="CD11" s="214"/>
      <c r="CE11" s="413" t="str">
        <f>$K$27</f>
        <v>aa</v>
      </c>
      <c r="CF11" s="431"/>
      <c r="CG11" s="254"/>
      <c r="CH11" s="413" t="str">
        <f>$K$36</f>
        <v>gg</v>
      </c>
      <c r="CI11" s="431"/>
      <c r="CJ11" s="254"/>
      <c r="CK11" s="413" t="str">
        <f>$K$28</f>
        <v>bb</v>
      </c>
      <c r="CL11" s="431"/>
      <c r="CM11" s="245"/>
      <c r="CS11" s="436"/>
    </row>
    <row r="12" spans="1:99" s="85" customFormat="1" ht="34.950000000000003" customHeight="1" thickBot="1" x14ac:dyDescent="0.3">
      <c r="A12" s="205"/>
      <c r="B12" s="88">
        <f t="shared" si="0"/>
        <v>1.0112000000000001</v>
      </c>
      <c r="C12" s="89">
        <f t="shared" si="1"/>
        <v>4</v>
      </c>
      <c r="D12" s="90" t="str">
        <f>$K$31</f>
        <v>dd</v>
      </c>
      <c r="E12" s="91">
        <f>$BJ$12</f>
        <v>0</v>
      </c>
      <c r="F12" s="92">
        <f>SUM($BK$12-$BM$12)</f>
        <v>0</v>
      </c>
      <c r="G12" s="93">
        <f>SMALL($B$9:$B$24,4)</f>
        <v>1.0112000000000001</v>
      </c>
      <c r="H12" s="135">
        <f t="shared" si="2"/>
        <v>4</v>
      </c>
      <c r="I12" s="94" t="str">
        <f t="shared" si="3"/>
        <v>dd</v>
      </c>
      <c r="J12" s="95" t="str">
        <f>$K$31</f>
        <v>dd</v>
      </c>
      <c r="K12" s="112" t="str">
        <f>IF($CF$33+$CF$34&gt;0,$CF$34,"")</f>
        <v/>
      </c>
      <c r="L12" s="113" t="s">
        <v>4</v>
      </c>
      <c r="M12" s="114" t="str">
        <f>IF($CF$33+$CF$34&gt;0,$CF$33,"")</f>
        <v/>
      </c>
      <c r="N12" s="118" t="str">
        <f>IF($BQ$36+$BQ$37&gt;0,$BQ$37,"")</f>
        <v/>
      </c>
      <c r="O12" s="113" t="s">
        <v>4</v>
      </c>
      <c r="P12" s="114" t="str">
        <f>IF($BQ$36+$BQ$37&gt;0,$BQ$36,"")</f>
        <v/>
      </c>
      <c r="Q12" s="118" t="str">
        <f>IF($BQ$11+$BQ$12&gt;0,$BQ$12,"")</f>
        <v/>
      </c>
      <c r="R12" s="113" t="s">
        <v>4</v>
      </c>
      <c r="S12" s="114" t="str">
        <f>IF($BQ$11+$BQ$12&gt;0,$BQ$11,"")</f>
        <v/>
      </c>
      <c r="T12" s="155"/>
      <c r="U12" s="156"/>
      <c r="V12" s="157"/>
      <c r="W12" s="118" t="str">
        <f>IF($CI$45+$CI$46&gt;0,$CI$45,"")</f>
        <v/>
      </c>
      <c r="X12" s="154" t="s">
        <v>4</v>
      </c>
      <c r="Y12" s="114" t="str">
        <f>IF($CI$45+$CI$46&gt;0,$CI$46,"")</f>
        <v/>
      </c>
      <c r="Z12" s="118" t="str">
        <f>IF($CC$14+$CC$15&gt;0,$CC$14,"")</f>
        <v/>
      </c>
      <c r="AA12" s="113" t="s">
        <v>4</v>
      </c>
      <c r="AB12" s="119" t="str">
        <f>IF($CC$14+$CC$15&gt;0,$CC$15,"")</f>
        <v/>
      </c>
      <c r="AC12" s="118" t="str">
        <f>IF($BZ$23+$BZ$24&gt;0,$BZ$23,"")</f>
        <v/>
      </c>
      <c r="AD12" s="113" t="s">
        <v>4</v>
      </c>
      <c r="AE12" s="114" t="str">
        <f>IF($BZ$23+$BZ$24&gt;0,$BZ$24,"")</f>
        <v/>
      </c>
      <c r="AF12" s="118" t="str">
        <f>IF($CC$42+$CC$43&gt;0,$CC$42,"")</f>
        <v/>
      </c>
      <c r="AG12" s="113" t="s">
        <v>4</v>
      </c>
      <c r="AH12" s="114" t="str">
        <f>IF($CC$42+$CC$43&gt;0,$CC$43,"")</f>
        <v/>
      </c>
      <c r="AI12" s="118" t="str">
        <f>IF($BT$20+$BT$21&gt;0,$BT$20,"")</f>
        <v/>
      </c>
      <c r="AJ12" s="113" t="s">
        <v>4</v>
      </c>
      <c r="AK12" s="114" t="str">
        <f>IF($BT$20+$BT$21&gt;0,$BT$21,"")</f>
        <v/>
      </c>
      <c r="AL12" s="118" t="str">
        <f>IF($BW$45+$BW$46&gt;0,$BW$45,"")</f>
        <v/>
      </c>
      <c r="AM12" s="113" t="s">
        <v>4</v>
      </c>
      <c r="AN12" s="114" t="str">
        <f>IF($BW$45+$BW$46&gt;0,$BW$46,"")</f>
        <v/>
      </c>
      <c r="AO12" s="118" t="str">
        <f>IF($CF$20+$CF$21&gt;0,$CF$20,"")</f>
        <v/>
      </c>
      <c r="AP12" s="113" t="s">
        <v>4</v>
      </c>
      <c r="AQ12" s="114" t="str">
        <f>IF($CF$20+$CF$21&gt;0,$CF$21,"")</f>
        <v/>
      </c>
      <c r="AR12" s="118" t="str">
        <f>IF($BT$51+$BT$52&gt;0,$BT$51,"")</f>
        <v/>
      </c>
      <c r="AS12" s="113" t="s">
        <v>4</v>
      </c>
      <c r="AT12" s="114" t="str">
        <f>IF($BT$51+$BT$52&gt;0,$BT$52,"")</f>
        <v/>
      </c>
      <c r="AU12" s="118" t="str">
        <f>IF($CI$23+$CI$24&gt;0,$CI$23,"")</f>
        <v/>
      </c>
      <c r="AV12" s="113" t="s">
        <v>4</v>
      </c>
      <c r="AW12" s="114" t="str">
        <f>IF($CI$23+$CI$24&gt;0,$CI$24,"")</f>
        <v/>
      </c>
      <c r="AX12" s="118" t="str">
        <f>IF($BW$14+$BW$15&gt;0,$BW$14,"")</f>
        <v/>
      </c>
      <c r="AY12" s="113" t="s">
        <v>4</v>
      </c>
      <c r="AZ12" s="114" t="str">
        <f>IF($BW$14+$BW$15&gt;0,$BW$15,"")</f>
        <v/>
      </c>
      <c r="BA12" s="118" t="str">
        <f>IF($BZ$48+$BZ$49&gt;0,$BZ$48,"")</f>
        <v/>
      </c>
      <c r="BB12" s="113" t="s">
        <v>4</v>
      </c>
      <c r="BC12" s="114" t="str">
        <f>IF($BZ$48+$BZ$49&gt;0,$BZ$49,"")</f>
        <v/>
      </c>
      <c r="BD12" s="118" t="str">
        <f>IF($CL$26+$CL$27&gt;0,$CL$26,"")</f>
        <v/>
      </c>
      <c r="BE12" s="113" t="s">
        <v>4</v>
      </c>
      <c r="BF12" s="120" t="str">
        <f>IF($CL$26+$CL$27&gt;0,$CL$27,"")</f>
        <v/>
      </c>
      <c r="BG12" s="121">
        <f t="shared" si="5"/>
        <v>0</v>
      </c>
      <c r="BH12" s="122" t="s">
        <v>4</v>
      </c>
      <c r="BI12" s="123">
        <f t="shared" si="6"/>
        <v>0</v>
      </c>
      <c r="BJ12" s="124">
        <f t="shared" si="7"/>
        <v>0</v>
      </c>
      <c r="BK12" s="125">
        <f t="shared" si="8"/>
        <v>0</v>
      </c>
      <c r="BL12" s="126" t="s">
        <v>4</v>
      </c>
      <c r="BM12" s="164">
        <f t="shared" si="9"/>
        <v>0</v>
      </c>
      <c r="BN12" s="165">
        <f t="shared" si="4"/>
        <v>4</v>
      </c>
      <c r="BO12" s="228"/>
      <c r="BP12" s="399" t="str">
        <f>$K$31</f>
        <v>dd</v>
      </c>
      <c r="BQ12" s="427"/>
      <c r="BR12" s="248"/>
      <c r="BS12" s="399" t="str">
        <f>$K$45</f>
        <v>mm</v>
      </c>
      <c r="BT12" s="427"/>
      <c r="BU12" s="253"/>
      <c r="BV12" s="399" t="str">
        <f>$K$48</f>
        <v>oo</v>
      </c>
      <c r="BW12" s="427"/>
      <c r="BX12" s="255"/>
      <c r="BY12" s="403" t="str">
        <f>$K$39</f>
        <v>ii</v>
      </c>
      <c r="BZ12" s="427"/>
      <c r="CA12" s="261"/>
      <c r="CB12" s="414" t="str">
        <f>$K$30</f>
        <v>cc</v>
      </c>
      <c r="CC12" s="432"/>
      <c r="CD12" s="214"/>
      <c r="CE12" s="414" t="str">
        <f>$K$45</f>
        <v>mm</v>
      </c>
      <c r="CF12" s="432"/>
      <c r="CG12" s="254"/>
      <c r="CH12" s="414" t="str">
        <f>$K$46</f>
        <v>nn</v>
      </c>
      <c r="CI12" s="432"/>
      <c r="CJ12" s="254"/>
      <c r="CK12" s="414" t="str">
        <f>$K$42</f>
        <v>kk</v>
      </c>
      <c r="CL12" s="432"/>
      <c r="CM12" s="245"/>
      <c r="CS12" s="436"/>
    </row>
    <row r="13" spans="1:99" s="85" customFormat="1" ht="34.950000000000003" customHeight="1" x14ac:dyDescent="0.25">
      <c r="A13" s="205"/>
      <c r="B13" s="88">
        <f t="shared" si="0"/>
        <v>1.0113000000000001</v>
      </c>
      <c r="C13" s="89">
        <f t="shared" si="1"/>
        <v>5</v>
      </c>
      <c r="D13" s="90" t="str">
        <f>$K$33</f>
        <v>ee</v>
      </c>
      <c r="E13" s="91">
        <f>$BJ$13</f>
        <v>0</v>
      </c>
      <c r="F13" s="92">
        <f>SUM($BK$13-$BM$13)</f>
        <v>0</v>
      </c>
      <c r="G13" s="93">
        <f>SMALL($B$9:$B$24,5)</f>
        <v>1.0113000000000001</v>
      </c>
      <c r="H13" s="135">
        <f t="shared" si="2"/>
        <v>5</v>
      </c>
      <c r="I13" s="94" t="str">
        <f t="shared" si="3"/>
        <v>ee</v>
      </c>
      <c r="J13" s="95" t="str">
        <f>$K$33</f>
        <v>ee</v>
      </c>
      <c r="K13" s="112" t="str">
        <f>IF($CC$8+$CC$9&gt;0,$CC$9,"")</f>
        <v/>
      </c>
      <c r="L13" s="113" t="s">
        <v>4</v>
      </c>
      <c r="M13" s="114" t="str">
        <f>IF($CC$8+$CC$9&gt;0,$CC$8,"")</f>
        <v/>
      </c>
      <c r="N13" s="118" t="str">
        <f>IF($CC$36+$CC$37&gt;0,$CC$37,"")</f>
        <v/>
      </c>
      <c r="O13" s="113" t="s">
        <v>4</v>
      </c>
      <c r="P13" s="114" t="str">
        <f>IF($CC$36+$CC$37&gt;0,$CC$36,"")</f>
        <v/>
      </c>
      <c r="Q13" s="118" t="str">
        <f>IF($CF$48+$CF$49&gt;0,$CF$49,"")</f>
        <v/>
      </c>
      <c r="R13" s="113" t="s">
        <v>4</v>
      </c>
      <c r="S13" s="114" t="str">
        <f>IF($CF$48+$CF$49&gt;0,$CF$48,"")</f>
        <v/>
      </c>
      <c r="T13" s="118" t="str">
        <f>IF($CI$45+$CI$46&gt;0,$CI$46,"")</f>
        <v/>
      </c>
      <c r="U13" s="154" t="s">
        <v>4</v>
      </c>
      <c r="V13" s="114" t="str">
        <f>IF($CI$45+$CI$46&gt;0,$CI$45,"")</f>
        <v/>
      </c>
      <c r="W13" s="155"/>
      <c r="X13" s="158"/>
      <c r="Y13" s="157"/>
      <c r="Z13" s="118" t="str">
        <f>IF($BQ$14+$BQ$15&gt;0,$BQ$14,"")</f>
        <v/>
      </c>
      <c r="AA13" s="159" t="s">
        <v>4</v>
      </c>
      <c r="AB13" s="119" t="str">
        <f>IF($BQ$14+$BQ$15&gt;0,$BQ$15,"")</f>
        <v/>
      </c>
      <c r="AC13" s="118" t="str">
        <f>IF($BQ$39+$BQ$40&gt;0,$BQ$39,"")</f>
        <v/>
      </c>
      <c r="AD13" s="113" t="s">
        <v>4</v>
      </c>
      <c r="AE13" s="114" t="str">
        <f>IF($BQ$39+$BQ$40&gt;0,$BQ$40,"")</f>
        <v/>
      </c>
      <c r="AF13" s="118" t="str">
        <f>IF($BZ$39+$BZ$40&gt;0,$BZ$39,"")</f>
        <v/>
      </c>
      <c r="AG13" s="113" t="s">
        <v>4</v>
      </c>
      <c r="AH13" s="114" t="str">
        <f>IF($BZ$39+$BZ$40&gt;0,$BZ$40,"")</f>
        <v/>
      </c>
      <c r="AI13" s="118" t="str">
        <f>IF($CL$29+$CL$30&gt;0,$CL$29,"")</f>
        <v/>
      </c>
      <c r="AJ13" s="113" t="s">
        <v>4</v>
      </c>
      <c r="AK13" s="114" t="str">
        <f>IF($CL$29+$CL$30&gt;0,$CL$30,"")</f>
        <v/>
      </c>
      <c r="AL13" s="118" t="str">
        <f>IF($CF$23+$CF$24&gt;0,$CF$23,"")</f>
        <v/>
      </c>
      <c r="AM13" s="113" t="s">
        <v>4</v>
      </c>
      <c r="AN13" s="114" t="str">
        <f>IF($CF$23+$CF$24&gt;0,$CF$24,"")</f>
        <v/>
      </c>
      <c r="AO13" s="118" t="str">
        <f>IF($BT$54+$BT$55&gt;0,$BT$54,"")</f>
        <v/>
      </c>
      <c r="AP13" s="113" t="s">
        <v>4</v>
      </c>
      <c r="AQ13" s="114" t="str">
        <f>IF($BT$54+$BT$55&gt;0,$BT$55,"")</f>
        <v/>
      </c>
      <c r="AR13" s="118" t="str">
        <f>IF($BT$23+$BT$24&gt;0,$BT$23,"")</f>
        <v/>
      </c>
      <c r="AS13" s="113" t="s">
        <v>4</v>
      </c>
      <c r="AT13" s="114" t="str">
        <f>IF($BT$23+$BT$24&gt;0,$BT$24,"")</f>
        <v/>
      </c>
      <c r="AU13" s="118" t="str">
        <f>IF($BZ$17+$BZ$18&gt;0,$BZ$17,"")</f>
        <v/>
      </c>
      <c r="AV13" s="113" t="s">
        <v>4</v>
      </c>
      <c r="AW13" s="114" t="str">
        <f>IF($BZ$17+$BZ$18&gt;0,$BZ$18,"")</f>
        <v/>
      </c>
      <c r="AX13" s="118" t="str">
        <f>IF($BW$42+$BW$43&gt;0,$BW$42,"")</f>
        <v/>
      </c>
      <c r="AY13" s="113" t="s">
        <v>4</v>
      </c>
      <c r="AZ13" s="114" t="str">
        <f>IF($BW$42+$BW$43&gt;0,$BW$43,"")</f>
        <v/>
      </c>
      <c r="BA13" s="118" t="str">
        <f>IF($CI$26+$CI$27&gt;0,$CI$26,"")</f>
        <v/>
      </c>
      <c r="BB13" s="113" t="s">
        <v>4</v>
      </c>
      <c r="BC13" s="114" t="str">
        <f>IF($CI$26+$CI$27&gt;0,$CI$27,"")</f>
        <v/>
      </c>
      <c r="BD13" s="118" t="str">
        <f>IF($BW$17+$BW$18&gt;0,$BW$17,"")</f>
        <v/>
      </c>
      <c r="BE13" s="113" t="s">
        <v>4</v>
      </c>
      <c r="BF13" s="120" t="str">
        <f>IF($BW$17+$BW$18&gt;0,$BW$18,"")</f>
        <v/>
      </c>
      <c r="BG13" s="121">
        <f t="shared" si="5"/>
        <v>0</v>
      </c>
      <c r="BH13" s="122" t="s">
        <v>4</v>
      </c>
      <c r="BI13" s="123">
        <f t="shared" si="6"/>
        <v>0</v>
      </c>
      <c r="BJ13" s="124">
        <f t="shared" si="7"/>
        <v>0</v>
      </c>
      <c r="BK13" s="125">
        <f t="shared" si="8"/>
        <v>0</v>
      </c>
      <c r="BL13" s="126" t="s">
        <v>4</v>
      </c>
      <c r="BM13" s="164">
        <f t="shared" si="9"/>
        <v>0</v>
      </c>
      <c r="BN13" s="165">
        <f t="shared" si="4"/>
        <v>5</v>
      </c>
      <c r="BO13" s="228"/>
      <c r="BP13" s="267"/>
      <c r="BQ13" s="250"/>
      <c r="BR13" s="250"/>
      <c r="BS13" s="250"/>
      <c r="BT13" s="250"/>
      <c r="BU13" s="250"/>
      <c r="BV13" s="250"/>
      <c r="BW13" s="250"/>
      <c r="BX13" s="257"/>
      <c r="BY13" s="257"/>
      <c r="BZ13" s="257"/>
      <c r="CA13" s="257"/>
      <c r="CB13" s="257"/>
      <c r="CC13" s="347"/>
      <c r="CD13" s="214"/>
      <c r="CE13" s="214"/>
      <c r="CF13" s="347"/>
      <c r="CG13" s="254"/>
      <c r="CH13" s="214"/>
      <c r="CI13" s="347"/>
      <c r="CJ13" s="254"/>
      <c r="CK13" s="214"/>
      <c r="CL13" s="347"/>
      <c r="CM13" s="245"/>
      <c r="CS13" s="436"/>
    </row>
    <row r="14" spans="1:99" s="85" customFormat="1" ht="34.950000000000003" customHeight="1" x14ac:dyDescent="0.25">
      <c r="A14" s="205"/>
      <c r="B14" s="88">
        <f t="shared" si="0"/>
        <v>1.0114000000000001</v>
      </c>
      <c r="C14" s="89">
        <f t="shared" si="1"/>
        <v>6</v>
      </c>
      <c r="D14" s="90" t="str">
        <f>$K$34</f>
        <v>ff</v>
      </c>
      <c r="E14" s="91">
        <f>$BJ$14</f>
        <v>0</v>
      </c>
      <c r="F14" s="92">
        <f>SUM($BK$14-$BM$14)</f>
        <v>0</v>
      </c>
      <c r="G14" s="93">
        <f>SMALL($B$9:$B$24,6)</f>
        <v>1.0114000000000001</v>
      </c>
      <c r="H14" s="135">
        <f t="shared" si="2"/>
        <v>6</v>
      </c>
      <c r="I14" s="94" t="str">
        <f t="shared" si="3"/>
        <v>ff</v>
      </c>
      <c r="J14" s="95" t="str">
        <f>$K$34</f>
        <v>ff</v>
      </c>
      <c r="K14" s="112" t="str">
        <f>IF($CC$33+$CC$34&gt;0,$CC$34,"")</f>
        <v/>
      </c>
      <c r="L14" s="154" t="s">
        <v>4</v>
      </c>
      <c r="M14" s="114" t="str">
        <f>IF($CC$33+$CC$34&gt;0,$CC$33,"")</f>
        <v/>
      </c>
      <c r="N14" s="118" t="str">
        <f>IF($BW$23+$BW$24&gt;0,$BW$24,"")</f>
        <v/>
      </c>
      <c r="O14" s="154" t="s">
        <v>4</v>
      </c>
      <c r="P14" s="114" t="str">
        <f>IF($BW$23+$BW$24&gt;0,$BW$23,"")</f>
        <v/>
      </c>
      <c r="Q14" s="118" t="str">
        <f>IF($BT$29+$BT$30&gt;0,$BT$30,"")</f>
        <v/>
      </c>
      <c r="R14" s="154" t="s">
        <v>4</v>
      </c>
      <c r="S14" s="114" t="str">
        <f>IF($BT$29+$BT$30&gt;0,$BT$29,"")</f>
        <v/>
      </c>
      <c r="T14" s="118" t="str">
        <f>IF($CC$14+$CC$15&gt;0,$CC$15,"")</f>
        <v/>
      </c>
      <c r="U14" s="154" t="s">
        <v>4</v>
      </c>
      <c r="V14" s="114" t="str">
        <f>IF($CC$14+$CC$15&gt;0,$CC$14,"")</f>
        <v/>
      </c>
      <c r="W14" s="118" t="str">
        <f>IF($BQ$14+$BQ$15&gt;0,$BQ$15,"")</f>
        <v/>
      </c>
      <c r="X14" s="113" t="s">
        <v>4</v>
      </c>
      <c r="Y14" s="114" t="str">
        <f>IF($BQ$14+$BQ$15&gt;0,$BQ$14,"")</f>
        <v/>
      </c>
      <c r="Z14" s="129"/>
      <c r="AA14" s="130"/>
      <c r="AB14" s="130"/>
      <c r="AC14" s="118" t="str">
        <f>IF($CF$29+$CF$30&gt;0,$CF$29,"")</f>
        <v/>
      </c>
      <c r="AD14" s="113" t="s">
        <v>4</v>
      </c>
      <c r="AE14" s="114" t="str">
        <f>IF($CF$29+$CF$30&gt;0,$CF$30,"")</f>
        <v/>
      </c>
      <c r="AF14" s="118" t="str">
        <f>IF($BQ$42+$BQ$43&gt;0,$BQ$42,"")</f>
        <v/>
      </c>
      <c r="AG14" s="113" t="s">
        <v>4</v>
      </c>
      <c r="AH14" s="114" t="str">
        <f>IF($BQ$42+$BQ$43&gt;0,$BQ$43,"")</f>
        <v/>
      </c>
      <c r="AI14" s="118" t="str">
        <f>IF($BT$36+$BT$37&gt;0,$BT$36,"")</f>
        <v/>
      </c>
      <c r="AJ14" s="113" t="s">
        <v>4</v>
      </c>
      <c r="AK14" s="114" t="str">
        <f>IF($BT$36+$BT$37&gt;0,$BT$37,"")</f>
        <v/>
      </c>
      <c r="AL14" s="118" t="str">
        <f>IF($BZ$51+$BZ$52&gt;0,$BZ$51,"")</f>
        <v/>
      </c>
      <c r="AM14" s="113" t="s">
        <v>4</v>
      </c>
      <c r="AN14" s="114" t="str">
        <f>IF($BZ$51+$BZ$52&gt;0,$BZ$52,"")</f>
        <v/>
      </c>
      <c r="AO14" s="118" t="str">
        <f>IF($CI$29+$CI$30&gt;0,$CI$29,"")</f>
        <v/>
      </c>
      <c r="AP14" s="113" t="s">
        <v>4</v>
      </c>
      <c r="AQ14" s="114" t="str">
        <f>IF($CI$29+$CI$30&gt;0,$CI$30,"")</f>
        <v/>
      </c>
      <c r="AR14" s="118" t="str">
        <f>IF($BW$48+$BW$49&gt;0,$BW$48,"")</f>
        <v/>
      </c>
      <c r="AS14" s="113" t="s">
        <v>4</v>
      </c>
      <c r="AT14" s="114" t="str">
        <f>IF($BW$48+$BW$49&gt;0,$BW$49,"")</f>
        <v/>
      </c>
      <c r="AU14" s="118" t="str">
        <f>IF($CI$51+$CI$52&gt;0,$CI$51,"")</f>
        <v/>
      </c>
      <c r="AV14" s="113" t="s">
        <v>4</v>
      </c>
      <c r="AW14" s="114" t="str">
        <f>IF($CI$51+$CI$52&gt;0,$CI$52,"")</f>
        <v/>
      </c>
      <c r="AX14" s="118" t="str">
        <f>IF($CL$20+$CL$21&gt;0,$CL$20,"")</f>
        <v/>
      </c>
      <c r="AY14" s="113" t="s">
        <v>4</v>
      </c>
      <c r="AZ14" s="114" t="str">
        <f>IF($CL$20+$CL$21&gt;0,$CL$21,"")</f>
        <v/>
      </c>
      <c r="BA14" s="118" t="str">
        <f>IF($CF$51+$CF$52&gt;0,$CF$51,"")</f>
        <v/>
      </c>
      <c r="BB14" s="113" t="s">
        <v>4</v>
      </c>
      <c r="BC14" s="114" t="str">
        <f>IF($CF$51+$CF$52&gt;0,$CF$52,"")</f>
        <v/>
      </c>
      <c r="BD14" s="118" t="str">
        <f>IF($BZ$20+$BZ$21&gt;0,$BZ$20,"")</f>
        <v/>
      </c>
      <c r="BE14" s="113" t="s">
        <v>4</v>
      </c>
      <c r="BF14" s="120" t="str">
        <f>IF($BZ$20+$BZ$21&gt;0,$BZ$21,"")</f>
        <v/>
      </c>
      <c r="BG14" s="121">
        <f t="shared" si="5"/>
        <v>0</v>
      </c>
      <c r="BH14" s="122" t="s">
        <v>4</v>
      </c>
      <c r="BI14" s="123">
        <f t="shared" si="6"/>
        <v>0</v>
      </c>
      <c r="BJ14" s="124">
        <f t="shared" si="7"/>
        <v>0</v>
      </c>
      <c r="BK14" s="125">
        <f t="shared" si="8"/>
        <v>0</v>
      </c>
      <c r="BL14" s="126" t="s">
        <v>4</v>
      </c>
      <c r="BM14" s="164">
        <f t="shared" si="9"/>
        <v>0</v>
      </c>
      <c r="BN14" s="165">
        <f t="shared" si="4"/>
        <v>6</v>
      </c>
      <c r="BO14" s="228"/>
      <c r="BP14" s="398" t="str">
        <f>$K$33</f>
        <v>ee</v>
      </c>
      <c r="BQ14" s="426"/>
      <c r="BR14" s="248"/>
      <c r="BS14" s="398" t="str">
        <f>$K$42</f>
        <v>kk</v>
      </c>
      <c r="BT14" s="426"/>
      <c r="BU14" s="253"/>
      <c r="BV14" s="398" t="str">
        <f>$K$31</f>
        <v>dd</v>
      </c>
      <c r="BW14" s="426"/>
      <c r="BX14" s="255"/>
      <c r="BY14" s="400" t="str">
        <f>$K$37</f>
        <v>hh</v>
      </c>
      <c r="BZ14" s="426"/>
      <c r="CA14" s="261"/>
      <c r="CB14" s="413" t="str">
        <f>$K$31</f>
        <v>dd</v>
      </c>
      <c r="CC14" s="431"/>
      <c r="CD14" s="214"/>
      <c r="CE14" s="413" t="str">
        <f>$K$28</f>
        <v>bb</v>
      </c>
      <c r="CF14" s="431"/>
      <c r="CG14" s="254"/>
      <c r="CH14" s="413" t="str">
        <f>$K$39</f>
        <v>ii</v>
      </c>
      <c r="CI14" s="431"/>
      <c r="CJ14" s="254"/>
      <c r="CK14" s="413" t="str">
        <f>$K$37</f>
        <v>hh</v>
      </c>
      <c r="CL14" s="431"/>
      <c r="CM14" s="245"/>
      <c r="CS14" s="436"/>
    </row>
    <row r="15" spans="1:99" s="85" customFormat="1" ht="34.950000000000003" customHeight="1" thickBot="1" x14ac:dyDescent="0.3">
      <c r="A15" s="205"/>
      <c r="B15" s="88">
        <f t="shared" si="0"/>
        <v>1.0115000000000001</v>
      </c>
      <c r="C15" s="89">
        <f t="shared" si="1"/>
        <v>7</v>
      </c>
      <c r="D15" s="90" t="str">
        <f>$K$36</f>
        <v>gg</v>
      </c>
      <c r="E15" s="91">
        <f>$BJ$15</f>
        <v>0</v>
      </c>
      <c r="F15" s="92">
        <f>SUM($BK$15-$BM$15)</f>
        <v>0</v>
      </c>
      <c r="G15" s="93">
        <f>SMALL($B$9:$B$24,7)</f>
        <v>1.0115000000000001</v>
      </c>
      <c r="H15" s="135">
        <f t="shared" si="2"/>
        <v>7</v>
      </c>
      <c r="I15" s="94" t="str">
        <f t="shared" si="3"/>
        <v>gg</v>
      </c>
      <c r="J15" s="95" t="str">
        <f>$K$36</f>
        <v>gg</v>
      </c>
      <c r="K15" s="112" t="str">
        <f>IF($BW$26+$BW$27&gt;0,$BW$27,"")</f>
        <v/>
      </c>
      <c r="L15" s="113" t="s">
        <v>4</v>
      </c>
      <c r="M15" s="114" t="str">
        <f>IF($BW$26+$BW$27&gt;0,$BW$26,"")</f>
        <v/>
      </c>
      <c r="N15" s="118" t="str">
        <f>IF($BT$26+$BT$27&gt;0,$BT$27,"")</f>
        <v/>
      </c>
      <c r="O15" s="113" t="s">
        <v>4</v>
      </c>
      <c r="P15" s="114" t="str">
        <f>IF($BT$26+$BT$27&gt;0,$BT$26,"")</f>
        <v/>
      </c>
      <c r="Q15" s="118" t="str">
        <f>IF($CC$39+$CC$40&gt;0,$CC$40,"")</f>
        <v/>
      </c>
      <c r="R15" s="113" t="s">
        <v>4</v>
      </c>
      <c r="S15" s="114" t="str">
        <f>IF($CC$39+$CC$40&gt;0,$CC$39,"")</f>
        <v/>
      </c>
      <c r="T15" s="118" t="str">
        <f>IF($BZ$23+$BZ$24&gt;0,$BZ$24,"")</f>
        <v/>
      </c>
      <c r="U15" s="154" t="s">
        <v>4</v>
      </c>
      <c r="V15" s="114" t="str">
        <f>IF($BZ$23+$BZ$24&gt;0,$BZ$23,"")</f>
        <v/>
      </c>
      <c r="W15" s="118" t="str">
        <f>IF($BQ$39+$BQ$40&gt;0,$BQ$40,"")</f>
        <v/>
      </c>
      <c r="X15" s="113" t="s">
        <v>4</v>
      </c>
      <c r="Y15" s="114" t="str">
        <f>IF($BQ$39+$BQ$40&gt;0,$BQ$39,"")</f>
        <v/>
      </c>
      <c r="Z15" s="118" t="str">
        <f>IF($CF$29+$CF$30&gt;0,$CF$30,"")</f>
        <v/>
      </c>
      <c r="AA15" s="119" t="s">
        <v>4</v>
      </c>
      <c r="AB15" s="119" t="str">
        <f>IF($CF$29+$CF$30&gt;0,$CF$29,"")</f>
        <v/>
      </c>
      <c r="AC15" s="115"/>
      <c r="AD15" s="116"/>
      <c r="AE15" s="117"/>
      <c r="AF15" s="118" t="str">
        <f>IF($BQ$17+$BQ$18&gt;0,$BQ$17,"")</f>
        <v/>
      </c>
      <c r="AG15" s="113" t="s">
        <v>4</v>
      </c>
      <c r="AH15" s="114" t="str">
        <f>IF($BQ$17+$BQ$18&gt;0,$BQ$18,"")</f>
        <v/>
      </c>
      <c r="AI15" s="118" t="str">
        <f>IF($CC$17+$CC$18&gt;0,$CC$17,"")</f>
        <v/>
      </c>
      <c r="AJ15" s="113" t="s">
        <v>4</v>
      </c>
      <c r="AK15" s="114" t="str">
        <f>IF($CC$17+$CC$18&gt;0,$CC$18,"")</f>
        <v/>
      </c>
      <c r="AL15" s="118" t="str">
        <f>IF($CF$45+$CF$46&gt;0,$CF$45,"")</f>
        <v/>
      </c>
      <c r="AM15" s="113" t="s">
        <v>4</v>
      </c>
      <c r="AN15" s="114" t="str">
        <f>IF($CF$45+$CF$46&gt;0,$CF$46,"")</f>
        <v/>
      </c>
      <c r="AO15" s="118" t="str">
        <f>IF($BW$51+$BW$52&gt;0,$BW$51,"")</f>
        <v/>
      </c>
      <c r="AP15" s="113" t="s">
        <v>4</v>
      </c>
      <c r="AQ15" s="114" t="str">
        <f>IF($BW$51+$BW$52&gt;0,$BW$52,"")</f>
        <v/>
      </c>
      <c r="AR15" s="118" t="str">
        <f>IF($CI$54+$CI$55&gt;0,$CI$54,"")</f>
        <v/>
      </c>
      <c r="AS15" s="113" t="s">
        <v>4</v>
      </c>
      <c r="AT15" s="114" t="str">
        <f>IF($CI$54+$CI$55&gt;0,$CI$55,"")</f>
        <v/>
      </c>
      <c r="AU15" s="118" t="str">
        <f>IF($BZ$33+$BZ$34&gt;0,$BZ$33,"")</f>
        <v/>
      </c>
      <c r="AV15" s="113" t="s">
        <v>4</v>
      </c>
      <c r="AW15" s="114" t="str">
        <f>IF($BZ$33+$BZ$34&gt;0,$BZ$34,"")</f>
        <v/>
      </c>
      <c r="AX15" s="118" t="str">
        <f>IF($CI$11+$CI$12&gt;0,$CI$11,"")</f>
        <v/>
      </c>
      <c r="AY15" s="113" t="s">
        <v>4</v>
      </c>
      <c r="AZ15" s="114" t="str">
        <f>IF($CI$11+$CI$12&gt;0,$CI$12,"")</f>
        <v/>
      </c>
      <c r="BA15" s="118" t="str">
        <f>IF($CL$17+$CL$18&gt;0,$CL$17,"")</f>
        <v/>
      </c>
      <c r="BB15" s="113" t="s">
        <v>4</v>
      </c>
      <c r="BC15" s="114" t="str">
        <f>IF($CL$17+$CL$18&gt;0,$CL$18,"")</f>
        <v/>
      </c>
      <c r="BD15" s="118" t="str">
        <f>IF($BT$33+$BT$34&gt;0,$BT$33,"")</f>
        <v/>
      </c>
      <c r="BE15" s="113" t="s">
        <v>4</v>
      </c>
      <c r="BF15" s="120" t="str">
        <f>IF($BT$33+$BT$34&gt;0,$BT$34,"")</f>
        <v/>
      </c>
      <c r="BG15" s="121">
        <f t="shared" si="5"/>
        <v>0</v>
      </c>
      <c r="BH15" s="122" t="s">
        <v>4</v>
      </c>
      <c r="BI15" s="123">
        <f t="shared" si="6"/>
        <v>0</v>
      </c>
      <c r="BJ15" s="124">
        <f t="shared" si="7"/>
        <v>0</v>
      </c>
      <c r="BK15" s="125">
        <f t="shared" si="8"/>
        <v>0</v>
      </c>
      <c r="BL15" s="126" t="s">
        <v>4</v>
      </c>
      <c r="BM15" s="164">
        <f t="shared" si="9"/>
        <v>0</v>
      </c>
      <c r="BN15" s="165">
        <f t="shared" si="4"/>
        <v>7</v>
      </c>
      <c r="BO15" s="228"/>
      <c r="BP15" s="399" t="str">
        <f>$K$34</f>
        <v>ff</v>
      </c>
      <c r="BQ15" s="427"/>
      <c r="BR15" s="248"/>
      <c r="BS15" s="399" t="str">
        <f>$K$48</f>
        <v>oo</v>
      </c>
      <c r="BT15" s="427"/>
      <c r="BU15" s="253"/>
      <c r="BV15" s="403" t="str">
        <f>$K$46</f>
        <v>nn</v>
      </c>
      <c r="BW15" s="427"/>
      <c r="BX15" s="255"/>
      <c r="BY15" s="399" t="str">
        <f>$K$43</f>
        <v>ll</v>
      </c>
      <c r="BZ15" s="427"/>
      <c r="CA15" s="261"/>
      <c r="CB15" s="414" t="str">
        <f>$K$34</f>
        <v>ff</v>
      </c>
      <c r="CC15" s="432"/>
      <c r="CD15" s="214"/>
      <c r="CE15" s="414" t="str">
        <f>$K$48</f>
        <v>oo</v>
      </c>
      <c r="CF15" s="432"/>
      <c r="CG15" s="254"/>
      <c r="CH15" s="414" t="str">
        <f>$K$49</f>
        <v>pp</v>
      </c>
      <c r="CI15" s="432"/>
      <c r="CJ15" s="254"/>
      <c r="CK15" s="414" t="str">
        <f>$K$45</f>
        <v>mm</v>
      </c>
      <c r="CL15" s="432"/>
      <c r="CM15" s="245"/>
      <c r="CS15" s="436"/>
    </row>
    <row r="16" spans="1:99" s="85" customFormat="1" ht="34.950000000000003" customHeight="1" x14ac:dyDescent="0.25">
      <c r="A16" s="205"/>
      <c r="B16" s="88">
        <f t="shared" si="0"/>
        <v>1.0116000000000001</v>
      </c>
      <c r="C16" s="89">
        <f t="shared" si="1"/>
        <v>8</v>
      </c>
      <c r="D16" s="133" t="str">
        <f>$K$37</f>
        <v>hh</v>
      </c>
      <c r="E16" s="91">
        <f>$BJ$16</f>
        <v>0</v>
      </c>
      <c r="F16" s="92">
        <f>SUM($BK$16-$BM$16)</f>
        <v>0</v>
      </c>
      <c r="G16" s="93">
        <f>SMALL($B$9:$B$24,8)</f>
        <v>1.0116000000000001</v>
      </c>
      <c r="H16" s="135">
        <f t="shared" si="2"/>
        <v>8</v>
      </c>
      <c r="I16" s="94" t="str">
        <f t="shared" si="3"/>
        <v>hh</v>
      </c>
      <c r="J16" s="95" t="str">
        <f>$K$37</f>
        <v>hh</v>
      </c>
      <c r="K16" s="112" t="str">
        <f>IF($CI$48+$CI$49&gt;0,$CI$49,"")</f>
        <v/>
      </c>
      <c r="L16" s="113" t="s">
        <v>4</v>
      </c>
      <c r="M16" s="114" t="str">
        <f>IF($CI$48+$CI$49&gt;0,$CI$48,"")</f>
        <v/>
      </c>
      <c r="N16" s="118" t="str">
        <f>IF($CF$54+$CF$55&gt;0,$CF$55,"")</f>
        <v/>
      </c>
      <c r="O16" s="113" t="s">
        <v>4</v>
      </c>
      <c r="P16" s="114" t="str">
        <f>IF($CF$54+$CF$55&gt;0,$CF$54,"")</f>
        <v/>
      </c>
      <c r="Q16" s="118" t="str">
        <f>IF($CI$20+$CI$21&gt;0,$CI$21,"")</f>
        <v/>
      </c>
      <c r="R16" s="113" t="s">
        <v>4</v>
      </c>
      <c r="S16" s="114" t="str">
        <f>IF($CI$20+$CI$21&gt;0,$CI$20,"")</f>
        <v/>
      </c>
      <c r="T16" s="118" t="str">
        <f>IF($CC$42+$CC$43&gt;0,$CC$43,"")</f>
        <v/>
      </c>
      <c r="U16" s="154" t="s">
        <v>4</v>
      </c>
      <c r="V16" s="114" t="str">
        <f>IF($CC$42+$CC$43&gt;0,$CC$42,"")</f>
        <v/>
      </c>
      <c r="W16" s="118" t="str">
        <f>IF($BZ$39+$BZ$40&gt;0,$BZ$40,"")</f>
        <v/>
      </c>
      <c r="X16" s="119" t="s">
        <v>4</v>
      </c>
      <c r="Y16" s="114" t="str">
        <f>IF($BZ$39+$BZ$40&gt;0,$BZ$39,"")</f>
        <v/>
      </c>
      <c r="Z16" s="118" t="str">
        <f>IF($BQ$42+$BQ$43&gt;0,$BQ$43,"")</f>
        <v/>
      </c>
      <c r="AA16" s="119" t="s">
        <v>4</v>
      </c>
      <c r="AB16" s="119" t="str">
        <f>IF($BQ$42+$BQ$43&gt;0,$BQ$42,"")</f>
        <v/>
      </c>
      <c r="AC16" s="118" t="str">
        <f>IF($BQ$17+$BQ$18&gt;0,$BQ$18,"")</f>
        <v/>
      </c>
      <c r="AD16" s="119" t="s">
        <v>4</v>
      </c>
      <c r="AE16" s="114" t="str">
        <f>IF($BQ$17+$BQ$18&gt;0,$BQ$17,"")</f>
        <v/>
      </c>
      <c r="AF16" s="115"/>
      <c r="AG16" s="116"/>
      <c r="AH16" s="117"/>
      <c r="AI16" s="118" t="str">
        <f>IF($CF$26+$CF$27&gt;0,$CF$26,"")</f>
        <v/>
      </c>
      <c r="AJ16" s="113" t="s">
        <v>4</v>
      </c>
      <c r="AK16" s="114" t="str">
        <f>IF($CF$26+$CF$27&gt;0,$CF$27,"")</f>
        <v/>
      </c>
      <c r="AL16" s="118" t="str">
        <f>IF($CC$20+$CC$21&gt;0,$CC$20,"")</f>
        <v/>
      </c>
      <c r="AM16" s="113" t="s">
        <v>4</v>
      </c>
      <c r="AN16" s="114" t="str">
        <f>IF($CC$20+$CC$21&gt;0,$CC$21,"")</f>
        <v/>
      </c>
      <c r="AO16" s="118" t="str">
        <f>IF($BW$20+$BW$21&gt;0,$BW$20,"")</f>
        <v/>
      </c>
      <c r="AP16" s="113" t="s">
        <v>4</v>
      </c>
      <c r="AQ16" s="114" t="str">
        <f>IF($BW$20+$BW$21&gt;0,$BW$21,"")</f>
        <v/>
      </c>
      <c r="AR16" s="118" t="str">
        <f>IF($BZ$14+$BZ$15&gt;0,$BZ$14,"")</f>
        <v/>
      </c>
      <c r="AS16" s="113" t="s">
        <v>4</v>
      </c>
      <c r="AT16" s="114" t="str">
        <f>IF($BZ$14+$BZ$15&gt;0,$BZ$15,"")</f>
        <v/>
      </c>
      <c r="AU16" s="118" t="str">
        <f>IF($CL$14+$CL$15&gt;0,$CL$14,"")</f>
        <v/>
      </c>
      <c r="AV16" s="113" t="s">
        <v>4</v>
      </c>
      <c r="AW16" s="114" t="str">
        <f>IF($CL$14+$CL$15&gt;0,$CL$15,"")</f>
        <v/>
      </c>
      <c r="AX16" s="118" t="str">
        <f>IF($BT$17+$BT$18&gt;0,$BT$17,"")</f>
        <v/>
      </c>
      <c r="AY16" s="113" t="s">
        <v>4</v>
      </c>
      <c r="AZ16" s="114" t="str">
        <f>IF($BT$17+$BT$18&gt;0,$BT$18,"")</f>
        <v/>
      </c>
      <c r="BA16" s="118" t="str">
        <f>IF($BT$39+$BT$40&gt;0,$BT$39,"")</f>
        <v/>
      </c>
      <c r="BB16" s="113" t="s">
        <v>4</v>
      </c>
      <c r="BC16" s="114" t="str">
        <f>IF($BT$39+$BT$40&gt;0,$BT$40,"")</f>
        <v/>
      </c>
      <c r="BD16" s="118" t="str">
        <f>IF($BW$54+$BW$55&gt;0,$BW$54,"")</f>
        <v/>
      </c>
      <c r="BE16" s="113" t="s">
        <v>4</v>
      </c>
      <c r="BF16" s="120" t="str">
        <f>IF($BW$54+$BW$55&gt;0,$BW$55,"")</f>
        <v/>
      </c>
      <c r="BG16" s="121">
        <f t="shared" si="5"/>
        <v>0</v>
      </c>
      <c r="BH16" s="122" t="s">
        <v>4</v>
      </c>
      <c r="BI16" s="123">
        <f t="shared" si="6"/>
        <v>0</v>
      </c>
      <c r="BJ16" s="124">
        <f t="shared" si="7"/>
        <v>0</v>
      </c>
      <c r="BK16" s="125">
        <f t="shared" si="8"/>
        <v>0</v>
      </c>
      <c r="BL16" s="126" t="s">
        <v>4</v>
      </c>
      <c r="BM16" s="164">
        <f t="shared" si="9"/>
        <v>0</v>
      </c>
      <c r="BN16" s="165">
        <f t="shared" si="4"/>
        <v>8</v>
      </c>
      <c r="BO16" s="196"/>
      <c r="BP16" s="248"/>
      <c r="BQ16" s="355"/>
      <c r="BR16" s="248"/>
      <c r="BS16" s="248"/>
      <c r="BT16" s="355"/>
      <c r="BU16" s="248"/>
      <c r="BV16" s="248"/>
      <c r="BW16" s="355"/>
      <c r="BX16" s="254"/>
      <c r="BY16" s="254"/>
      <c r="BZ16" s="347"/>
      <c r="CA16" s="254"/>
      <c r="CB16" s="254"/>
      <c r="CC16" s="347"/>
      <c r="CD16" s="214"/>
      <c r="CE16" s="214"/>
      <c r="CF16" s="347"/>
      <c r="CG16" s="254"/>
      <c r="CH16" s="214"/>
      <c r="CI16" s="347"/>
      <c r="CJ16" s="254"/>
      <c r="CK16" s="214"/>
      <c r="CL16" s="347"/>
      <c r="CM16" s="245"/>
      <c r="CS16" s="436"/>
    </row>
    <row r="17" spans="1:97" s="85" customFormat="1" ht="34.950000000000003" customHeight="1" x14ac:dyDescent="0.25">
      <c r="A17" s="205"/>
      <c r="B17" s="88">
        <f t="shared" si="0"/>
        <v>1.0117</v>
      </c>
      <c r="C17" s="89">
        <f t="shared" si="1"/>
        <v>9</v>
      </c>
      <c r="D17" s="133" t="str">
        <f>$K$39</f>
        <v>ii</v>
      </c>
      <c r="E17" s="91">
        <f>$BJ$17</f>
        <v>0</v>
      </c>
      <c r="F17" s="92">
        <f>SUM($BK$17-$BM$17)</f>
        <v>0</v>
      </c>
      <c r="G17" s="93">
        <f>SMALL($B$9:$B$24,9)</f>
        <v>1.0117</v>
      </c>
      <c r="H17" s="135">
        <f t="shared" si="2"/>
        <v>9</v>
      </c>
      <c r="I17" s="94" t="str">
        <f t="shared" si="3"/>
        <v>ii</v>
      </c>
      <c r="J17" s="95" t="str">
        <f>$K$39</f>
        <v>ii</v>
      </c>
      <c r="K17" s="112" t="str">
        <f>IF($BZ$11+$BZ$12&gt;0,$BZ$12,"")</f>
        <v/>
      </c>
      <c r="L17" s="113" t="s">
        <v>4</v>
      </c>
      <c r="M17" s="114" t="str">
        <f>IF($BZ$11+$BZ$12&gt;0,$BZ$11,"")</f>
        <v/>
      </c>
      <c r="N17" s="118" t="str">
        <f>IF($BW$36+$BW$37&gt;0,$BW$37,"")</f>
        <v/>
      </c>
      <c r="O17" s="113" t="s">
        <v>4</v>
      </c>
      <c r="P17" s="114" t="str">
        <f>IF($BW$36+$BW$37&gt;0,$BW$36,"")</f>
        <v/>
      </c>
      <c r="Q17" s="118" t="str">
        <f>IF($BW$29+$BW$30&gt;0,$BW$30,"")</f>
        <v/>
      </c>
      <c r="R17" s="113" t="s">
        <v>4</v>
      </c>
      <c r="S17" s="114" t="str">
        <f>IF($BW$29+$BW$30&gt;0,$BW$29,"")</f>
        <v/>
      </c>
      <c r="T17" s="118" t="str">
        <f>IF($BT$20+$BT$21&gt;0,$BT$21,"")</f>
        <v/>
      </c>
      <c r="U17" s="113" t="s">
        <v>4</v>
      </c>
      <c r="V17" s="114" t="str">
        <f>IF($BT$20+$BT$21&gt;0,$BT$20,"")</f>
        <v/>
      </c>
      <c r="W17" s="118" t="str">
        <f>IF($CL$29+$CL$30&gt;0,$CL$30,"")</f>
        <v/>
      </c>
      <c r="X17" s="113" t="s">
        <v>4</v>
      </c>
      <c r="Y17" s="114" t="str">
        <f>IF($CL$29+$CL$30&gt;0,$CL$29,"")</f>
        <v/>
      </c>
      <c r="Z17" s="118" t="str">
        <f>IF($BT$36+$BT$37&gt;0,$BT$37,"")</f>
        <v/>
      </c>
      <c r="AA17" s="113" t="s">
        <v>4</v>
      </c>
      <c r="AB17" s="119" t="str">
        <f>IF($BT$36+$BT$37&gt;0,$BT$36,"")</f>
        <v/>
      </c>
      <c r="AC17" s="118" t="str">
        <f>IF($CC$17+$CC$18&gt;0,$CC$18,"")</f>
        <v/>
      </c>
      <c r="AD17" s="113" t="s">
        <v>4</v>
      </c>
      <c r="AE17" s="114" t="str">
        <f>IF($CC$17+$CC$18&gt;0,$CC$17,"")</f>
        <v/>
      </c>
      <c r="AF17" s="118" t="str">
        <f>IF($CF$26+$CF$27&gt;0,$CF$27,"")</f>
        <v/>
      </c>
      <c r="AG17" s="113" t="s">
        <v>4</v>
      </c>
      <c r="AH17" s="114" t="str">
        <f>IF($CF$26+$CF$27&gt;0,$CF$26,"")</f>
        <v/>
      </c>
      <c r="AI17" s="115"/>
      <c r="AJ17" s="116"/>
      <c r="AK17" s="117"/>
      <c r="AL17" s="118" t="str">
        <f>IF($BQ$20+$BQ$21&gt;0,$BQ$20,"")</f>
        <v/>
      </c>
      <c r="AM17" s="113" t="s">
        <v>4</v>
      </c>
      <c r="AN17" s="114" t="str">
        <f>IF($BQ$20+$BQ$21&gt;0,$BQ$21,"")</f>
        <v/>
      </c>
      <c r="AO17" s="118" t="str">
        <f>IF($BQ$45+$BQ$46&gt;0,$BQ$45,"")</f>
        <v/>
      </c>
      <c r="AP17" s="113" t="s">
        <v>4</v>
      </c>
      <c r="AQ17" s="114" t="str">
        <f>IF($BQ$45+$BQ$46&gt;0,$BQ$46,"")</f>
        <v/>
      </c>
      <c r="AR17" s="118" t="str">
        <f>IF($CC$45+$CC$46&gt;0,$CC$45,"")</f>
        <v/>
      </c>
      <c r="AS17" s="113" t="s">
        <v>4</v>
      </c>
      <c r="AT17" s="114" t="str">
        <f>IF($CC$45+$CC$46&gt;0,$CC$46,"")</f>
        <v/>
      </c>
      <c r="AU17" s="118" t="str">
        <f>IF($CF$42+$CF$43&gt;0,$CF$42,"")</f>
        <v/>
      </c>
      <c r="AV17" s="113" t="s">
        <v>4</v>
      </c>
      <c r="AW17" s="114" t="str">
        <f>IF($CF$42+$CF$43&gt;0,$CF$43,"")</f>
        <v/>
      </c>
      <c r="AX17" s="118" t="str">
        <f>IF($BZ$54+$BZ$55&gt;0,$BZ$54,"")</f>
        <v/>
      </c>
      <c r="AY17" s="113" t="s">
        <v>4</v>
      </c>
      <c r="AZ17" s="114" t="str">
        <f>IF($BZ$54+$BZ$55&gt;0,$BZ$55,"")</f>
        <v/>
      </c>
      <c r="BA17" s="118" t="str">
        <f>IF($CI$39+$CI$40&gt;0,$CI$39,"")</f>
        <v/>
      </c>
      <c r="BB17" s="113" t="s">
        <v>4</v>
      </c>
      <c r="BC17" s="114" t="str">
        <f>IF($CI$39+$CI$40&gt;0,$CI$40,"")</f>
        <v/>
      </c>
      <c r="BD17" s="118" t="str">
        <f>IF($CI$14+$CI$15&gt;0,$CI$14,"")</f>
        <v/>
      </c>
      <c r="BE17" s="113" t="s">
        <v>4</v>
      </c>
      <c r="BF17" s="120" t="str">
        <f>IF($CI$14+$CI$15&gt;0,$CI$15,"")</f>
        <v/>
      </c>
      <c r="BG17" s="121">
        <f t="shared" si="5"/>
        <v>0</v>
      </c>
      <c r="BH17" s="122" t="s">
        <v>4</v>
      </c>
      <c r="BI17" s="123">
        <f t="shared" si="6"/>
        <v>0</v>
      </c>
      <c r="BJ17" s="124">
        <f t="shared" si="7"/>
        <v>0</v>
      </c>
      <c r="BK17" s="125">
        <f t="shared" si="8"/>
        <v>0</v>
      </c>
      <c r="BL17" s="126" t="s">
        <v>4</v>
      </c>
      <c r="BM17" s="164">
        <f t="shared" si="9"/>
        <v>0</v>
      </c>
      <c r="BN17" s="165">
        <f t="shared" si="4"/>
        <v>9</v>
      </c>
      <c r="BO17" s="196"/>
      <c r="BP17" s="411" t="str">
        <f>$K$36</f>
        <v>gg</v>
      </c>
      <c r="BQ17" s="428"/>
      <c r="BR17" s="248"/>
      <c r="BS17" s="411" t="str">
        <f>$K$37</f>
        <v>hh</v>
      </c>
      <c r="BT17" s="428"/>
      <c r="BU17" s="248"/>
      <c r="BV17" s="411" t="str">
        <f>$K$33</f>
        <v>ee</v>
      </c>
      <c r="BW17" s="428"/>
      <c r="BX17" s="254"/>
      <c r="BY17" s="411" t="str">
        <f>$K$33</f>
        <v>ee</v>
      </c>
      <c r="BZ17" s="428"/>
      <c r="CA17" s="254"/>
      <c r="CB17" s="411" t="str">
        <f>$K$36</f>
        <v>gg</v>
      </c>
      <c r="CC17" s="428"/>
      <c r="CD17" s="214"/>
      <c r="CE17" s="411" t="str">
        <f>$K$30</f>
        <v>cc</v>
      </c>
      <c r="CF17" s="428"/>
      <c r="CG17" s="254"/>
      <c r="CH17" s="411" t="str">
        <f>$K$27</f>
        <v>aa</v>
      </c>
      <c r="CI17" s="428"/>
      <c r="CJ17" s="254"/>
      <c r="CK17" s="411" t="str">
        <f>$K$36</f>
        <v>gg</v>
      </c>
      <c r="CL17" s="428"/>
      <c r="CM17" s="245"/>
      <c r="CS17" s="436"/>
    </row>
    <row r="18" spans="1:97" s="85" customFormat="1" ht="34.950000000000003" customHeight="1" thickBot="1" x14ac:dyDescent="0.3">
      <c r="A18" s="205"/>
      <c r="B18" s="88">
        <f t="shared" si="0"/>
        <v>1.0118</v>
      </c>
      <c r="C18" s="89">
        <f t="shared" si="1"/>
        <v>10</v>
      </c>
      <c r="D18" s="133" t="str">
        <f>$K$40</f>
        <v>jj</v>
      </c>
      <c r="E18" s="91">
        <f>$BJ$18</f>
        <v>0</v>
      </c>
      <c r="F18" s="92">
        <f>SUM($BK$18-$BM$18)</f>
        <v>0</v>
      </c>
      <c r="G18" s="93">
        <f>SMALL($B$9:$B$24,10)</f>
        <v>1.0118</v>
      </c>
      <c r="H18" s="135">
        <f t="shared" si="2"/>
        <v>10</v>
      </c>
      <c r="I18" s="94" t="str">
        <f t="shared" si="3"/>
        <v>jj</v>
      </c>
      <c r="J18" s="95" t="str">
        <f>$K$40</f>
        <v>jj</v>
      </c>
      <c r="K18" s="112" t="str">
        <f>IF($CL$8+$CL$9&gt;0,$CL$9,"")</f>
        <v/>
      </c>
      <c r="L18" s="113" t="s">
        <v>4</v>
      </c>
      <c r="M18" s="114" t="str">
        <f>IF($CL$8+$CL$9&gt;0,$CL$8,"")</f>
        <v/>
      </c>
      <c r="N18" s="118" t="str">
        <f>IF($CI$8+$CI$9&gt;0,$CI$9,"")</f>
        <v/>
      </c>
      <c r="O18" s="113" t="s">
        <v>4</v>
      </c>
      <c r="P18" s="114" t="str">
        <f>IF($CI$8+$CI$9&gt;0,$CI$8,"")</f>
        <v/>
      </c>
      <c r="Q18" s="118" t="str">
        <f>IF($BT$48+$BT$49&gt;0,$BT$49,"")</f>
        <v/>
      </c>
      <c r="R18" s="113" t="s">
        <v>4</v>
      </c>
      <c r="S18" s="114" t="str">
        <f>IF($BT$48+$BT$49&gt;0,$BT$48,"")</f>
        <v/>
      </c>
      <c r="T18" s="118" t="str">
        <f>IF($BW$45+$BW$46&gt;0,$BW$46,"")</f>
        <v/>
      </c>
      <c r="U18" s="113" t="s">
        <v>4</v>
      </c>
      <c r="V18" s="114" t="str">
        <f>IF($BW$45+$BW$46&gt;0,$BW$45,"")</f>
        <v/>
      </c>
      <c r="W18" s="118" t="str">
        <f>IF($CF$23+$CF$24&gt;0,$CF$24,"")</f>
        <v/>
      </c>
      <c r="X18" s="113" t="s">
        <v>4</v>
      </c>
      <c r="Y18" s="114" t="str">
        <f>IF($CF$23+$CF$24&gt;0,$CF$23,"")</f>
        <v/>
      </c>
      <c r="Z18" s="118" t="str">
        <f>IF($BZ$51+$BZ$52&gt;0,$BZ$52,"")</f>
        <v/>
      </c>
      <c r="AA18" s="113" t="s">
        <v>4</v>
      </c>
      <c r="AB18" s="119" t="str">
        <f>IF($BZ$51+$BZ$52&gt;0,$BZ$51,"")</f>
        <v/>
      </c>
      <c r="AC18" s="118" t="str">
        <f>IF($CF$45+$CF$46&gt;0,$CF$46,"")</f>
        <v/>
      </c>
      <c r="AD18" s="113" t="s">
        <v>4</v>
      </c>
      <c r="AE18" s="114" t="str">
        <f>IF($CF$45+$CF$46&gt;0,$CF$45,"")</f>
        <v/>
      </c>
      <c r="AF18" s="118" t="str">
        <f>IF($CC$20+$CC$21&gt;0,$CC$21,"")</f>
        <v/>
      </c>
      <c r="AG18" s="113" t="s">
        <v>4</v>
      </c>
      <c r="AH18" s="114" t="str">
        <f>IF($CC$20+$CC$21&gt;0,$CC$20,"")</f>
        <v/>
      </c>
      <c r="AI18" s="118" t="str">
        <f>IF($BQ$20+$BQ$21&gt;0,$BQ$21,"")</f>
        <v/>
      </c>
      <c r="AJ18" s="113" t="s">
        <v>4</v>
      </c>
      <c r="AK18" s="114" t="str">
        <f>IF($BQ$20+$BQ$21&gt;0,$BQ$20,"")</f>
        <v/>
      </c>
      <c r="AL18" s="115"/>
      <c r="AM18" s="116"/>
      <c r="AN18" s="117"/>
      <c r="AO18" s="118" t="str">
        <f>IF($BZ$8+$BZ$9&gt;0,$BZ$8,"")</f>
        <v/>
      </c>
      <c r="AP18" s="113" t="s">
        <v>4</v>
      </c>
      <c r="AQ18" s="114" t="str">
        <f>IF($BZ$8+$BZ$9&gt;0,$BZ$9,"")</f>
        <v/>
      </c>
      <c r="AR18" s="118" t="str">
        <f>IF($BQ$48+$BQ$49&gt;0,$BQ$48,"")</f>
        <v/>
      </c>
      <c r="AS18" s="113" t="s">
        <v>4</v>
      </c>
      <c r="AT18" s="114" t="str">
        <f>IF($BQ$48+$BQ$49&gt;0,$BQ$49,"")</f>
        <v/>
      </c>
      <c r="AU18" s="118" t="str">
        <f>IF($BT$11+$BT$12&gt;0,$BT$11,"")</f>
        <v/>
      </c>
      <c r="AV18" s="113" t="s">
        <v>4</v>
      </c>
      <c r="AW18" s="114" t="str">
        <f>IF($BT$11+$BT$12&gt;0,$BT$12,"")</f>
        <v/>
      </c>
      <c r="AX18" s="118" t="str">
        <f>IF($CI$36+$CI$37&gt;0,$CI$36,"")</f>
        <v/>
      </c>
      <c r="AY18" s="113" t="s">
        <v>4</v>
      </c>
      <c r="AZ18" s="114" t="str">
        <f>IF($CI$36+$CI$37&gt;0,$CI$37,"")</f>
        <v/>
      </c>
      <c r="BA18" s="118" t="str">
        <f>IF($BW$11+$BW$12&gt;0,$BW$11,"")</f>
        <v/>
      </c>
      <c r="BB18" s="113" t="s">
        <v>4</v>
      </c>
      <c r="BC18" s="114" t="str">
        <f>IF($BW$11+$BW$12&gt;0,$BW$12,"")</f>
        <v/>
      </c>
      <c r="BD18" s="118" t="str">
        <f>IF($CC$48+$CC$49&gt;0,$CC$48,"")</f>
        <v/>
      </c>
      <c r="BE18" s="113" t="s">
        <v>4</v>
      </c>
      <c r="BF18" s="120" t="str">
        <f>IF($CC$48+$CC$49&gt;0,$CC$49,"")</f>
        <v/>
      </c>
      <c r="BG18" s="121">
        <f t="shared" si="5"/>
        <v>0</v>
      </c>
      <c r="BH18" s="122" t="s">
        <v>4</v>
      </c>
      <c r="BI18" s="123">
        <f t="shared" si="6"/>
        <v>0</v>
      </c>
      <c r="BJ18" s="124">
        <f t="shared" si="7"/>
        <v>0</v>
      </c>
      <c r="BK18" s="125">
        <f t="shared" si="8"/>
        <v>0</v>
      </c>
      <c r="BL18" s="126" t="s">
        <v>4</v>
      </c>
      <c r="BM18" s="164">
        <f t="shared" si="9"/>
        <v>0</v>
      </c>
      <c r="BN18" s="165">
        <f t="shared" si="4"/>
        <v>10</v>
      </c>
      <c r="BO18" s="196"/>
      <c r="BP18" s="412" t="str">
        <f>$K$37</f>
        <v>hh</v>
      </c>
      <c r="BQ18" s="429"/>
      <c r="BR18" s="248"/>
      <c r="BS18" s="412" t="str">
        <f>$K$46</f>
        <v>nn</v>
      </c>
      <c r="BT18" s="429"/>
      <c r="BU18" s="248"/>
      <c r="BV18" s="412" t="str">
        <f>$K$49</f>
        <v>pp</v>
      </c>
      <c r="BW18" s="429"/>
      <c r="BX18" s="254"/>
      <c r="BY18" s="412" t="str">
        <f>$K$45</f>
        <v>mm</v>
      </c>
      <c r="BZ18" s="429"/>
      <c r="CA18" s="254"/>
      <c r="CB18" s="412" t="str">
        <f>$K$39</f>
        <v>ii</v>
      </c>
      <c r="CC18" s="429"/>
      <c r="CD18" s="214"/>
      <c r="CE18" s="412" t="str">
        <f>$K$46</f>
        <v>nn</v>
      </c>
      <c r="CF18" s="429"/>
      <c r="CG18" s="254"/>
      <c r="CH18" s="412" t="str">
        <f>$K$43</f>
        <v>ll</v>
      </c>
      <c r="CI18" s="429"/>
      <c r="CJ18" s="254"/>
      <c r="CK18" s="412" t="str">
        <f>$K$48</f>
        <v>oo</v>
      </c>
      <c r="CL18" s="429"/>
      <c r="CM18" s="245"/>
      <c r="CS18" s="436"/>
    </row>
    <row r="19" spans="1:97" s="85" customFormat="1" ht="34.950000000000003" customHeight="1" x14ac:dyDescent="0.25">
      <c r="A19" s="205"/>
      <c r="B19" s="88">
        <f t="shared" si="0"/>
        <v>1.0119</v>
      </c>
      <c r="C19" s="89">
        <f t="shared" si="1"/>
        <v>11</v>
      </c>
      <c r="D19" s="90" t="str">
        <f>$K$42</f>
        <v>kk</v>
      </c>
      <c r="E19" s="91">
        <f>$BJ$19</f>
        <v>0</v>
      </c>
      <c r="F19" s="92">
        <f>SUM($BK$19-$BM$19)</f>
        <v>0</v>
      </c>
      <c r="G19" s="93">
        <f>SMALL($B$9:$B$24,11)</f>
        <v>1.0119</v>
      </c>
      <c r="H19" s="135">
        <f t="shared" si="2"/>
        <v>11</v>
      </c>
      <c r="I19" s="94" t="str">
        <f t="shared" si="3"/>
        <v>kk</v>
      </c>
      <c r="J19" s="95" t="str">
        <f>$K$42</f>
        <v>kk</v>
      </c>
      <c r="K19" s="112" t="str">
        <f>IF($BZ$42+$BZ$43&gt;0,$BZ$43,"")</f>
        <v/>
      </c>
      <c r="L19" s="113" t="s">
        <v>4</v>
      </c>
      <c r="M19" s="114" t="str">
        <f>IF($BZ$42+$BZ$43&gt;0,$BZ$42,"")</f>
        <v/>
      </c>
      <c r="N19" s="118" t="str">
        <f>IF($CL$11+$CL$12&gt;0,$CL$12,"")</f>
        <v/>
      </c>
      <c r="O19" s="113" t="s">
        <v>4</v>
      </c>
      <c r="P19" s="114" t="str">
        <f>IF($CL$11+$CL$12&gt;0,$CL$11,"")</f>
        <v/>
      </c>
      <c r="Q19" s="118" t="str">
        <f>IF($CI$42+$CI$43&gt;0,$CI$43,"")</f>
        <v/>
      </c>
      <c r="R19" s="113" t="s">
        <v>4</v>
      </c>
      <c r="S19" s="114" t="str">
        <f>IF($CI$42+$CI$43&gt;0,$CI$42,"")</f>
        <v/>
      </c>
      <c r="T19" s="118" t="str">
        <f>IF($CF$20+$CF$21&gt;0,$CF$21,"")</f>
        <v/>
      </c>
      <c r="U19" s="113" t="s">
        <v>4</v>
      </c>
      <c r="V19" s="114" t="str">
        <f>IF($CF$20+$CF$21&gt;0,$CF$20,"")</f>
        <v/>
      </c>
      <c r="W19" s="118" t="str">
        <f>IF($BT$54+$BT$55&gt;0,$BT$55,"")</f>
        <v/>
      </c>
      <c r="X19" s="113" t="s">
        <v>4</v>
      </c>
      <c r="Y19" s="114" t="str">
        <f>IF($BT$54+$BT$55&gt;0,$BT$54,"")</f>
        <v/>
      </c>
      <c r="Z19" s="118" t="str">
        <f>IF($CI$29+$CI$30&gt;0,$CI$30,"")</f>
        <v/>
      </c>
      <c r="AA19" s="113" t="s">
        <v>4</v>
      </c>
      <c r="AB19" s="119" t="str">
        <f>IF($CI$29+$CI$30&gt;0,$CI$29,"")</f>
        <v/>
      </c>
      <c r="AC19" s="118" t="str">
        <f>IF($BW$51+$BW$52&gt;0,$BW$52,"")</f>
        <v/>
      </c>
      <c r="AD19" s="113" t="s">
        <v>4</v>
      </c>
      <c r="AE19" s="114" t="str">
        <f>IF($BW$51+$BW$52&gt;0,$BW$51,"")</f>
        <v/>
      </c>
      <c r="AF19" s="118" t="str">
        <f>IF($BW$20+$BW$21&gt;0,$BW$21,"")</f>
        <v/>
      </c>
      <c r="AG19" s="113" t="s">
        <v>4</v>
      </c>
      <c r="AH19" s="114" t="str">
        <f>IF($BW$20+$BW$21&gt;0,$BW$20,"")</f>
        <v/>
      </c>
      <c r="AI19" s="118" t="str">
        <f>IF($BQ$45+$BQ$46&gt;0,$BQ$46,"")</f>
        <v/>
      </c>
      <c r="AJ19" s="113" t="s">
        <v>4</v>
      </c>
      <c r="AK19" s="114" t="str">
        <f>IF($BQ$45+$BQ$46&gt;0,$BQ$45,"")</f>
        <v/>
      </c>
      <c r="AL19" s="118" t="str">
        <f>IF($BZ$8+$BZ$9&gt;0,$BZ$9,"")</f>
        <v/>
      </c>
      <c r="AM19" s="113" t="s">
        <v>4</v>
      </c>
      <c r="AN19" s="114" t="str">
        <f>IF($BZ$8+$BZ$9&gt;0,$BZ$8,"")</f>
        <v/>
      </c>
      <c r="AO19" s="155"/>
      <c r="AP19" s="158"/>
      <c r="AQ19" s="157"/>
      <c r="AR19" s="118" t="str">
        <f>IF($BQ$23+$BQ$24&gt;0,$BQ$23,"")</f>
        <v/>
      </c>
      <c r="AS19" s="113" t="s">
        <v>4</v>
      </c>
      <c r="AT19" s="114" t="str">
        <f>IF($BQ$23+$BQ$24&gt;0,$BQ$24,"")</f>
        <v/>
      </c>
      <c r="AU19" s="118" t="str">
        <f>IF($CC$23+$CC$24&gt;0,$CC$23,"")</f>
        <v/>
      </c>
      <c r="AV19" s="113" t="s">
        <v>4</v>
      </c>
      <c r="AW19" s="114" t="str">
        <f>IF($CC$23+$CC$24&gt;0,$CC$24,"")</f>
        <v/>
      </c>
      <c r="AX19" s="118" t="str">
        <f>IF($CC$54+$CC$55&gt;0,$CC$54,"")</f>
        <v/>
      </c>
      <c r="AY19" s="113" t="s">
        <v>4</v>
      </c>
      <c r="AZ19" s="114" t="str">
        <f>IF($CC$54+$CC$55&gt;0,$CC$55,"")</f>
        <v/>
      </c>
      <c r="BA19" s="118" t="str">
        <f>IF($BT$14+$BT$15&gt;0,$BT$14,"")</f>
        <v/>
      </c>
      <c r="BB19" s="113" t="s">
        <v>4</v>
      </c>
      <c r="BC19" s="114" t="str">
        <f>IF($BT$14+$BT$15&gt;0,$BT$15,"")</f>
        <v/>
      </c>
      <c r="BD19" s="118" t="str">
        <f>IF($CF$39+$CF$40&gt;0,$CF$39,"")</f>
        <v/>
      </c>
      <c r="BE19" s="113" t="s">
        <v>4</v>
      </c>
      <c r="BF19" s="120" t="str">
        <f>IF($CF$39+$CF$40&gt;0,$CF$40,"")</f>
        <v/>
      </c>
      <c r="BG19" s="121">
        <f t="shared" si="5"/>
        <v>0</v>
      </c>
      <c r="BH19" s="122" t="s">
        <v>4</v>
      </c>
      <c r="BI19" s="123">
        <f t="shared" si="6"/>
        <v>0</v>
      </c>
      <c r="BJ19" s="124">
        <f t="shared" si="7"/>
        <v>0</v>
      </c>
      <c r="BK19" s="125">
        <f t="shared" si="8"/>
        <v>0</v>
      </c>
      <c r="BL19" s="126" t="s">
        <v>4</v>
      </c>
      <c r="BM19" s="164">
        <f t="shared" si="9"/>
        <v>0</v>
      </c>
      <c r="BN19" s="165">
        <f t="shared" si="4"/>
        <v>11</v>
      </c>
      <c r="BO19" s="196"/>
      <c r="BP19" s="254"/>
      <c r="BQ19" s="347"/>
      <c r="BR19" s="248"/>
      <c r="BS19" s="254"/>
      <c r="BT19" s="347"/>
      <c r="BU19" s="248"/>
      <c r="BV19" s="254"/>
      <c r="BW19" s="347"/>
      <c r="BX19" s="254"/>
      <c r="BY19" s="254"/>
      <c r="BZ19" s="347"/>
      <c r="CA19" s="254"/>
      <c r="CB19" s="254"/>
      <c r="CC19" s="347"/>
      <c r="CD19" s="214"/>
      <c r="CE19" s="254"/>
      <c r="CF19" s="347"/>
      <c r="CG19" s="254"/>
      <c r="CH19" s="254"/>
      <c r="CI19" s="347"/>
      <c r="CJ19" s="254"/>
      <c r="CK19" s="254"/>
      <c r="CL19" s="347"/>
      <c r="CM19" s="245"/>
      <c r="CS19" s="436"/>
    </row>
    <row r="20" spans="1:97" s="85" customFormat="1" ht="34.950000000000003" customHeight="1" x14ac:dyDescent="0.25">
      <c r="A20" s="205"/>
      <c r="B20" s="88">
        <f t="shared" si="0"/>
        <v>1.012</v>
      </c>
      <c r="C20" s="89">
        <f t="shared" si="1"/>
        <v>12</v>
      </c>
      <c r="D20" s="90" t="str">
        <f>$K$43</f>
        <v>ll</v>
      </c>
      <c r="E20" s="91">
        <f>$BJ$20</f>
        <v>0</v>
      </c>
      <c r="F20" s="92">
        <f>SUM($BK$20-$BM$20)</f>
        <v>0</v>
      </c>
      <c r="G20" s="93">
        <f>SMALL($B$9:$B$24,12)</f>
        <v>1.012</v>
      </c>
      <c r="H20" s="135">
        <f t="shared" si="2"/>
        <v>12</v>
      </c>
      <c r="I20" s="94" t="str">
        <f t="shared" si="3"/>
        <v>ll</v>
      </c>
      <c r="J20" s="95" t="str">
        <f>$K$43</f>
        <v>ll</v>
      </c>
      <c r="K20" s="112" t="str">
        <f>IF($CI$17+$CI$18&gt;0,$CI$18,"")</f>
        <v/>
      </c>
      <c r="L20" s="113" t="s">
        <v>4</v>
      </c>
      <c r="M20" s="114" t="str">
        <f>IF($CI$17+$CI$18&gt;0,$CI$17,"")</f>
        <v/>
      </c>
      <c r="N20" s="118" t="str">
        <f>IF($BZ$36+$BZ$37&gt;0,$BZ$37,"")</f>
        <v/>
      </c>
      <c r="O20" s="113" t="s">
        <v>4</v>
      </c>
      <c r="P20" s="114" t="str">
        <f>IF($BZ$36+$BZ$37&gt;0,$BZ$36,"")</f>
        <v/>
      </c>
      <c r="Q20" s="118" t="str">
        <f>IF($CL$23+$CL$24&gt;0,$CL$24,"")</f>
        <v/>
      </c>
      <c r="R20" s="113" t="s">
        <v>4</v>
      </c>
      <c r="S20" s="114" t="str">
        <f>IF($CL$23+$CL$24&gt;0,$CL$23,"")</f>
        <v/>
      </c>
      <c r="T20" s="118" t="str">
        <f>IF($BT$51+$BT$52&gt;0,$BT$52,"")</f>
        <v/>
      </c>
      <c r="U20" s="113" t="s">
        <v>4</v>
      </c>
      <c r="V20" s="114" t="str">
        <f>IF($BT$51+$BT$52&gt;0,$BT$51,"")</f>
        <v/>
      </c>
      <c r="W20" s="118" t="str">
        <f>IF($BT$23+$BT$24&gt;0,$BT$24,"")</f>
        <v/>
      </c>
      <c r="X20" s="113" t="s">
        <v>4</v>
      </c>
      <c r="Y20" s="114" t="str">
        <f>IF($BT$23+$BT$24&gt;0,$BT$23,"")</f>
        <v/>
      </c>
      <c r="Z20" s="118" t="str">
        <f>IF($BW$48+$BW$49&gt;0,$BW$49,"")</f>
        <v/>
      </c>
      <c r="AA20" s="113" t="s">
        <v>4</v>
      </c>
      <c r="AB20" s="119" t="str">
        <f>IF($BW$48+$BW$49&gt;0,$BW$48,"")</f>
        <v/>
      </c>
      <c r="AC20" s="118" t="str">
        <f>IF($CI$54+$CI$55&gt;0,$CI$55,"")</f>
        <v/>
      </c>
      <c r="AD20" s="113" t="s">
        <v>4</v>
      </c>
      <c r="AE20" s="114" t="str">
        <f>IF($CI$54+$CI$55&gt;0,$CI$54,"")</f>
        <v/>
      </c>
      <c r="AF20" s="118" t="str">
        <f>IF($BZ$14+$BZ$15&gt;0,$BZ$15,"")</f>
        <v/>
      </c>
      <c r="AG20" s="113" t="s">
        <v>4</v>
      </c>
      <c r="AH20" s="114" t="str">
        <f>IF($BZ$14+$BZ$15&gt;0,$BZ$14,"")</f>
        <v/>
      </c>
      <c r="AI20" s="118" t="str">
        <f>IF($CC$45+$CC$46&gt;0,$CC$46,"")</f>
        <v/>
      </c>
      <c r="AJ20" s="113" t="s">
        <v>4</v>
      </c>
      <c r="AK20" s="114" t="str">
        <f>IF($CC$45+$CC$46&gt;0,$CC$45,"")</f>
        <v/>
      </c>
      <c r="AL20" s="118" t="str">
        <f>IF($BQ$48+$BQ$49&gt;0,$BQ$49,"")</f>
        <v/>
      </c>
      <c r="AM20" s="113" t="s">
        <v>4</v>
      </c>
      <c r="AN20" s="114" t="str">
        <f>IF($BQ$48+$BQ$49&gt;0,$BQ$48,"")</f>
        <v/>
      </c>
      <c r="AO20" s="118" t="str">
        <f>IF($BQ$23+$BQ$24&gt;0,$BQ$24,"")</f>
        <v/>
      </c>
      <c r="AP20" s="113" t="s">
        <v>4</v>
      </c>
      <c r="AQ20" s="114" t="str">
        <f>IF($BQ$23+$BQ$24&gt;0,$BQ$23,"")</f>
        <v/>
      </c>
      <c r="AR20" s="155"/>
      <c r="AS20" s="156"/>
      <c r="AT20" s="157"/>
      <c r="AU20" s="118" t="str">
        <f>IF($BW$8+$BW$9&gt;0,$BW$8,"")</f>
        <v/>
      </c>
      <c r="AV20" s="113" t="s">
        <v>4</v>
      </c>
      <c r="AW20" s="114" t="str">
        <f>IF($BW$8+$BW$9&gt;0,$BW$9,"")</f>
        <v/>
      </c>
      <c r="AX20" s="118" t="str">
        <f>IF($CF$36+$CF$37&gt;0,$CF$36,"")</f>
        <v/>
      </c>
      <c r="AY20" s="113" t="s">
        <v>4</v>
      </c>
      <c r="AZ20" s="114" t="str">
        <f>IF($CF$36+$CF$37&gt;0,$CF$37,"")</f>
        <v/>
      </c>
      <c r="BA20" s="118" t="str">
        <f>IF($CC$26+$CC$27&gt;0,$CC$26,"")</f>
        <v/>
      </c>
      <c r="BB20" s="113" t="s">
        <v>4</v>
      </c>
      <c r="BC20" s="114" t="str">
        <f>IF($CC$26+$CC$27&gt;0,$CC$27,"")</f>
        <v/>
      </c>
      <c r="BD20" s="118" t="str">
        <f>IF($CF$8+$CF$9&gt;0,$CF$8,"")</f>
        <v/>
      </c>
      <c r="BE20" s="113" t="s">
        <v>4</v>
      </c>
      <c r="BF20" s="120" t="str">
        <f>IF($CF$8+$CF$9&gt;0,$CF$9,"")</f>
        <v/>
      </c>
      <c r="BG20" s="121">
        <f t="shared" si="5"/>
        <v>0</v>
      </c>
      <c r="BH20" s="122" t="s">
        <v>4</v>
      </c>
      <c r="BI20" s="123">
        <f t="shared" si="6"/>
        <v>0</v>
      </c>
      <c r="BJ20" s="124">
        <f t="shared" si="7"/>
        <v>0</v>
      </c>
      <c r="BK20" s="125">
        <f t="shared" si="8"/>
        <v>0</v>
      </c>
      <c r="BL20" s="126" t="s">
        <v>4</v>
      </c>
      <c r="BM20" s="164">
        <f t="shared" si="9"/>
        <v>0</v>
      </c>
      <c r="BN20" s="165">
        <f t="shared" si="4"/>
        <v>12</v>
      </c>
      <c r="BO20" s="196"/>
      <c r="BP20" s="411" t="str">
        <f>$K$39</f>
        <v>ii</v>
      </c>
      <c r="BQ20" s="428"/>
      <c r="BR20" s="248"/>
      <c r="BS20" s="400" t="str">
        <f>$K$31</f>
        <v>dd</v>
      </c>
      <c r="BT20" s="426"/>
      <c r="BU20" s="248"/>
      <c r="BV20" s="398" t="str">
        <f>$K$37</f>
        <v>hh</v>
      </c>
      <c r="BW20" s="426"/>
      <c r="BX20" s="254"/>
      <c r="BY20" s="398" t="str">
        <f>$K$34</f>
        <v>ff</v>
      </c>
      <c r="BZ20" s="426"/>
      <c r="CA20" s="254"/>
      <c r="CB20" s="413" t="str">
        <f>$K$37</f>
        <v>hh</v>
      </c>
      <c r="CC20" s="431"/>
      <c r="CD20" s="214"/>
      <c r="CE20" s="413" t="str">
        <f>$K$31</f>
        <v>dd</v>
      </c>
      <c r="CF20" s="431"/>
      <c r="CG20" s="254"/>
      <c r="CH20" s="413" t="str">
        <f>$K$30</f>
        <v>cc</v>
      </c>
      <c r="CI20" s="431"/>
      <c r="CJ20" s="254"/>
      <c r="CK20" s="413" t="str">
        <f>$K$34</f>
        <v>ff</v>
      </c>
      <c r="CL20" s="431"/>
      <c r="CM20" s="245"/>
      <c r="CS20" s="436"/>
    </row>
    <row r="21" spans="1:97" s="85" customFormat="1" ht="34.950000000000003" customHeight="1" thickBot="1" x14ac:dyDescent="0.3">
      <c r="A21" s="205"/>
      <c r="B21" s="88">
        <f t="shared" si="0"/>
        <v>1.0121</v>
      </c>
      <c r="C21" s="89">
        <f t="shared" si="1"/>
        <v>13</v>
      </c>
      <c r="D21" s="90" t="str">
        <f>$K$45</f>
        <v>mm</v>
      </c>
      <c r="E21" s="91">
        <f>$BJ$21</f>
        <v>0</v>
      </c>
      <c r="F21" s="92">
        <f>SUM($BK$21-$BM$21)</f>
        <v>0</v>
      </c>
      <c r="G21" s="93">
        <f>SMALL($B$9:$B$24,13)</f>
        <v>1.0121</v>
      </c>
      <c r="H21" s="135">
        <f t="shared" si="2"/>
        <v>13</v>
      </c>
      <c r="I21" s="94" t="str">
        <f t="shared" si="3"/>
        <v>mm</v>
      </c>
      <c r="J21" s="95" t="str">
        <f>$K$45</f>
        <v>mm</v>
      </c>
      <c r="K21" s="112" t="str">
        <f>IF($CF$11+$CF$12&gt;0,$CF$12,"")</f>
        <v/>
      </c>
      <c r="L21" s="113" t="s">
        <v>4</v>
      </c>
      <c r="M21" s="114" t="str">
        <f>IF($CF$11+$CF$12&gt;0,$CF$11,"")</f>
        <v/>
      </c>
      <c r="N21" s="118" t="str">
        <f>IF($BT$45+$BT$46&gt;0,$BT$46,"")</f>
        <v/>
      </c>
      <c r="O21" s="113" t="s">
        <v>4</v>
      </c>
      <c r="P21" s="114" t="str">
        <f>IF($BT$45+$BT$46&gt;0,$BT$45,"")</f>
        <v/>
      </c>
      <c r="Q21" s="118" t="str">
        <f>IF($BW$39+$BW$40&gt;0,$BW$40,"")</f>
        <v/>
      </c>
      <c r="R21" s="113" t="s">
        <v>4</v>
      </c>
      <c r="S21" s="114" t="str">
        <f>IF($BW$39+$BW$40&gt;0,$BW$39,"")</f>
        <v/>
      </c>
      <c r="T21" s="118" t="str">
        <f>IF($CI$23+$CI$24&gt;0,$CI$24,"")</f>
        <v/>
      </c>
      <c r="U21" s="113" t="s">
        <v>4</v>
      </c>
      <c r="V21" s="114" t="str">
        <f>IF($CI$23+$CI$24&gt;0,$CI$23,"")</f>
        <v/>
      </c>
      <c r="W21" s="118" t="str">
        <f>IF($BZ$17+$BZ$18&gt;0,$BZ$18,"")</f>
        <v/>
      </c>
      <c r="X21" s="113" t="s">
        <v>4</v>
      </c>
      <c r="Y21" s="114" t="str">
        <f>IF($BZ$17+$BZ$18&gt;0,$BZ$17,"")</f>
        <v/>
      </c>
      <c r="Z21" s="118" t="str">
        <f>IF($CI$51+$CI$52&gt;0,$CI$52,"")</f>
        <v/>
      </c>
      <c r="AA21" s="113" t="s">
        <v>4</v>
      </c>
      <c r="AB21" s="119" t="str">
        <f>IF($CI$51+$CI$52&gt;0,$CI$51,"")</f>
        <v/>
      </c>
      <c r="AC21" s="118" t="str">
        <f>IF($BZ$33+$BZ$34&gt;0,$BZ$34,"")</f>
        <v/>
      </c>
      <c r="AD21" s="113" t="s">
        <v>4</v>
      </c>
      <c r="AE21" s="114" t="str">
        <f>IF($BZ$33+$BZ$34&gt;0,$BZ$33,"")</f>
        <v/>
      </c>
      <c r="AF21" s="118" t="str">
        <f>IF($CL$14+$CL$15&gt;0,$CL$15,"")</f>
        <v/>
      </c>
      <c r="AG21" s="113" t="s">
        <v>4</v>
      </c>
      <c r="AH21" s="114" t="str">
        <f>IF($CL$14+$CL$15&gt;0,$CL$14,"")</f>
        <v/>
      </c>
      <c r="AI21" s="118" t="str">
        <f>IF($CF$42+$CF$43&gt;0,$CF$43,"")</f>
        <v/>
      </c>
      <c r="AJ21" s="113" t="s">
        <v>4</v>
      </c>
      <c r="AK21" s="114" t="str">
        <f>IF($CF$42+$CF$43&gt;0,$CF$42,"")</f>
        <v/>
      </c>
      <c r="AL21" s="118" t="str">
        <f>IF($BT$11+$BT$12&gt;0,$BT$12,"")</f>
        <v/>
      </c>
      <c r="AM21" s="113" t="s">
        <v>4</v>
      </c>
      <c r="AN21" s="114" t="str">
        <f>IF($BT$11+$BT$12&gt;0,$BT$11,"")</f>
        <v/>
      </c>
      <c r="AO21" s="118" t="str">
        <f>IF($CC$23+$CC$24&gt;0,$CC$24,"")</f>
        <v/>
      </c>
      <c r="AP21" s="113" t="s">
        <v>4</v>
      </c>
      <c r="AQ21" s="114" t="str">
        <f>IF($CC$23+$CC$24&gt;0,$CC$23,"")</f>
        <v/>
      </c>
      <c r="AR21" s="118" t="str">
        <f>IF($BW$8+$BW$9&gt;0,$BW$9,"")</f>
        <v/>
      </c>
      <c r="AS21" s="113" t="s">
        <v>4</v>
      </c>
      <c r="AT21" s="114" t="str">
        <f>IF($BW$8+$BW$9&gt;0,$BW$8,"")</f>
        <v/>
      </c>
      <c r="AU21" s="155"/>
      <c r="AV21" s="156"/>
      <c r="AW21" s="157"/>
      <c r="AX21" s="118" t="str">
        <f>IF($BQ$26+$BQ$27&gt;0,$BQ$26,"")</f>
        <v/>
      </c>
      <c r="AY21" s="113" t="s">
        <v>4</v>
      </c>
      <c r="AZ21" s="114" t="str">
        <f>IF($BQ$26+$BQ$27&gt;0,$BQ$27,"")</f>
        <v/>
      </c>
      <c r="BA21" s="118" t="str">
        <f>IF($CC$51+$CC$52&gt;0,$CC$51,"")</f>
        <v/>
      </c>
      <c r="BB21" s="113" t="s">
        <v>4</v>
      </c>
      <c r="BC21" s="114" t="str">
        <f>IF($CC$51+$CC$52&gt;0,$CC$52,"")</f>
        <v/>
      </c>
      <c r="BD21" s="118" t="str">
        <f>IF($BQ$51+$BQ$52&gt;0,$BQ$51,"")</f>
        <v/>
      </c>
      <c r="BE21" s="113" t="s">
        <v>4</v>
      </c>
      <c r="BF21" s="120" t="str">
        <f>IF($BQ$51+$BQ$52&gt;0,$BQ$52,"")</f>
        <v/>
      </c>
      <c r="BG21" s="121">
        <f t="shared" si="5"/>
        <v>0</v>
      </c>
      <c r="BH21" s="122" t="s">
        <v>4</v>
      </c>
      <c r="BI21" s="123">
        <f t="shared" si="6"/>
        <v>0</v>
      </c>
      <c r="BJ21" s="124">
        <f t="shared" si="7"/>
        <v>0</v>
      </c>
      <c r="BK21" s="125">
        <f t="shared" si="8"/>
        <v>0</v>
      </c>
      <c r="BL21" s="126" t="s">
        <v>4</v>
      </c>
      <c r="BM21" s="164">
        <f t="shared" si="9"/>
        <v>0</v>
      </c>
      <c r="BN21" s="165">
        <f t="shared" si="4"/>
        <v>13</v>
      </c>
      <c r="BO21" s="196"/>
      <c r="BP21" s="412" t="str">
        <f>$K$40</f>
        <v>jj</v>
      </c>
      <c r="BQ21" s="429"/>
      <c r="BR21" s="248"/>
      <c r="BS21" s="403" t="str">
        <f>$K$39</f>
        <v>ii</v>
      </c>
      <c r="BT21" s="427"/>
      <c r="BU21" s="248"/>
      <c r="BV21" s="399" t="str">
        <f>$K$42</f>
        <v>kk</v>
      </c>
      <c r="BW21" s="427"/>
      <c r="BX21" s="254"/>
      <c r="BY21" s="399" t="str">
        <f>$K$49</f>
        <v>pp</v>
      </c>
      <c r="BZ21" s="427"/>
      <c r="CA21" s="254"/>
      <c r="CB21" s="414" t="str">
        <f>$K$40</f>
        <v>jj</v>
      </c>
      <c r="CC21" s="432"/>
      <c r="CD21" s="214"/>
      <c r="CE21" s="414" t="str">
        <f>$K$42</f>
        <v>kk</v>
      </c>
      <c r="CF21" s="432"/>
      <c r="CG21" s="254"/>
      <c r="CH21" s="414" t="str">
        <f>$K$37</f>
        <v>hh</v>
      </c>
      <c r="CI21" s="432"/>
      <c r="CJ21" s="254"/>
      <c r="CK21" s="414" t="str">
        <f>$K$46</f>
        <v>nn</v>
      </c>
      <c r="CL21" s="432"/>
      <c r="CM21" s="245"/>
      <c r="CS21" s="436"/>
    </row>
    <row r="22" spans="1:97" s="85" customFormat="1" ht="34.950000000000003" customHeight="1" x14ac:dyDescent="0.25">
      <c r="A22" s="205"/>
      <c r="B22" s="88">
        <f t="shared" si="0"/>
        <v>1.0122</v>
      </c>
      <c r="C22" s="89">
        <f t="shared" si="1"/>
        <v>14</v>
      </c>
      <c r="D22" s="90" t="str">
        <f>$K$46</f>
        <v>nn</v>
      </c>
      <c r="E22" s="91">
        <f>$BJ$22</f>
        <v>0</v>
      </c>
      <c r="F22" s="92">
        <f>SUM($BK$22-$BM$22)</f>
        <v>0</v>
      </c>
      <c r="G22" s="93">
        <f>SMALL($B$9:$B$24,14)</f>
        <v>1.0122</v>
      </c>
      <c r="H22" s="135">
        <f t="shared" si="2"/>
        <v>14</v>
      </c>
      <c r="I22" s="94" t="str">
        <f t="shared" si="3"/>
        <v>nn</v>
      </c>
      <c r="J22" s="95" t="str">
        <f>$K$46</f>
        <v>nn</v>
      </c>
      <c r="K22" s="112" t="str">
        <f>IF($BT$42+$BT$43&gt;0,$BT$43,"")</f>
        <v/>
      </c>
      <c r="L22" s="113" t="s">
        <v>4</v>
      </c>
      <c r="M22" s="114" t="str">
        <f>IF($BT$42+$BT$43&gt;0,$BT$42,"")</f>
        <v/>
      </c>
      <c r="N22" s="118" t="str">
        <f>IF($BZ$26+$BZ$27&gt;0,$BZ$27,"")</f>
        <v/>
      </c>
      <c r="O22" s="113" t="s">
        <v>4</v>
      </c>
      <c r="P22" s="114" t="str">
        <f>IF($BZ$26+$BZ$27&gt;0,$BZ$26,"")</f>
        <v/>
      </c>
      <c r="Q22" s="118" t="str">
        <f>IF($CF$17+$CF$18&gt;0,$CF$18,"")</f>
        <v/>
      </c>
      <c r="R22" s="113" t="s">
        <v>4</v>
      </c>
      <c r="S22" s="114" t="str">
        <f>IF($CF$17+$CF$18&gt;0,$CF$17,"")</f>
        <v/>
      </c>
      <c r="T22" s="118" t="str">
        <f>IF($BW$14+$BW$15&gt;0,$BW$15,"")</f>
        <v/>
      </c>
      <c r="U22" s="113" t="s">
        <v>4</v>
      </c>
      <c r="V22" s="114" t="str">
        <f>IF($BW$14+$BW$15&gt;0,$BW$14,"")</f>
        <v/>
      </c>
      <c r="W22" s="118" t="str">
        <f>IF($BW$42+$BW$43&gt;0,$BW$43,"")</f>
        <v/>
      </c>
      <c r="X22" s="113" t="s">
        <v>4</v>
      </c>
      <c r="Y22" s="114" t="str">
        <f>IF($BW$42+$BW$43&gt;0,$BW$42,"")</f>
        <v/>
      </c>
      <c r="Z22" s="118" t="str">
        <f>IF($CL$20+$CL$21&gt;0,$CL$21,"")</f>
        <v/>
      </c>
      <c r="AA22" s="113" t="s">
        <v>4</v>
      </c>
      <c r="AB22" s="119" t="str">
        <f>IF($CL$20+$CL$21&gt;0,$CL$20,"")</f>
        <v/>
      </c>
      <c r="AC22" s="118" t="str">
        <f>IF($CI$11+$CI$12&gt;0,$CI$12,"")</f>
        <v/>
      </c>
      <c r="AD22" s="113" t="s">
        <v>4</v>
      </c>
      <c r="AE22" s="114" t="str">
        <f>IF($CI$11+$CI$12&gt;0,$CI$11,"")</f>
        <v/>
      </c>
      <c r="AF22" s="118" t="str">
        <f>IF($BT$17+$BT$18&gt;0,$BT$18,"")</f>
        <v/>
      </c>
      <c r="AG22" s="113" t="s">
        <v>4</v>
      </c>
      <c r="AH22" s="114" t="str">
        <f>IF($BT$17+$BT$18&gt;0,$BT$17,"")</f>
        <v/>
      </c>
      <c r="AI22" s="118" t="str">
        <f>IF($BZ$54+$BZ$55&gt;0,$BZ$55,"")</f>
        <v/>
      </c>
      <c r="AJ22" s="113" t="s">
        <v>4</v>
      </c>
      <c r="AK22" s="114" t="str">
        <f>IF($BZ$54+$BZ$55&gt;0,$BZ$54,"")</f>
        <v/>
      </c>
      <c r="AL22" s="118" t="str">
        <f>IF($CI$36+$CI$37&gt;0,$CI$37,"")</f>
        <v/>
      </c>
      <c r="AM22" s="113" t="s">
        <v>4</v>
      </c>
      <c r="AN22" s="114" t="str">
        <f>IF($CI$36+$CI$37&gt;0,$CI$36,"")</f>
        <v/>
      </c>
      <c r="AO22" s="118" t="str">
        <f>IF($CC$54+$CC$55&gt;0,$CC$55,"")</f>
        <v/>
      </c>
      <c r="AP22" s="113" t="s">
        <v>4</v>
      </c>
      <c r="AQ22" s="114" t="str">
        <f>IF($CC$54+$CC$55&gt;0,$CC$54,"")</f>
        <v/>
      </c>
      <c r="AR22" s="118" t="str">
        <f>IF($CF$36+$CF$37&gt;0,$CF$37,"")</f>
        <v/>
      </c>
      <c r="AS22" s="113" t="s">
        <v>4</v>
      </c>
      <c r="AT22" s="114" t="str">
        <f>IF($CF$36+$CF$37&gt;0,$CF$36,"")</f>
        <v/>
      </c>
      <c r="AU22" s="118" t="str">
        <f>IF($BQ$26+$BQ$27&gt;0,$BQ$27,"")</f>
        <v/>
      </c>
      <c r="AV22" s="113" t="s">
        <v>4</v>
      </c>
      <c r="AW22" s="114" t="str">
        <f>IF($BQ$26+$BQ$27&gt;0,$BQ$26,"")</f>
        <v/>
      </c>
      <c r="AX22" s="155"/>
      <c r="AY22" s="156"/>
      <c r="AZ22" s="157"/>
      <c r="BA22" s="118" t="str">
        <f>IF($BQ$54+$BQ$55&gt;0,$BQ$54,"")</f>
        <v/>
      </c>
      <c r="BB22" s="113" t="s">
        <v>4</v>
      </c>
      <c r="BC22" s="114" t="str">
        <f>IF($BQ$54+$BQ$55&gt;0,$BQ$55,"")</f>
        <v/>
      </c>
      <c r="BD22" s="118" t="str">
        <f>IF($CC$29+$CC$30&gt;0,$CC$29,"")</f>
        <v/>
      </c>
      <c r="BE22" s="113" t="s">
        <v>4</v>
      </c>
      <c r="BF22" s="120" t="str">
        <f>IF($CC$29+$CC$30&gt;0,$CC$30,"")</f>
        <v/>
      </c>
      <c r="BG22" s="121">
        <f t="shared" si="5"/>
        <v>0</v>
      </c>
      <c r="BH22" s="122" t="s">
        <v>4</v>
      </c>
      <c r="BI22" s="123">
        <f t="shared" si="6"/>
        <v>0</v>
      </c>
      <c r="BJ22" s="124">
        <f t="shared" si="7"/>
        <v>0</v>
      </c>
      <c r="BK22" s="125">
        <f t="shared" si="8"/>
        <v>0</v>
      </c>
      <c r="BL22" s="126" t="s">
        <v>4</v>
      </c>
      <c r="BM22" s="164">
        <f t="shared" si="9"/>
        <v>0</v>
      </c>
      <c r="BN22" s="165">
        <f t="shared" si="4"/>
        <v>14</v>
      </c>
      <c r="BO22" s="196"/>
      <c r="BP22" s="254"/>
      <c r="BQ22" s="347"/>
      <c r="BR22" s="248"/>
      <c r="BS22" s="250"/>
      <c r="BT22" s="250"/>
      <c r="BU22" s="248"/>
      <c r="BV22" s="250"/>
      <c r="BW22" s="250"/>
      <c r="BX22" s="254"/>
      <c r="BY22" s="257"/>
      <c r="BZ22" s="257"/>
      <c r="CA22" s="254"/>
      <c r="CB22" s="257"/>
      <c r="CC22" s="347"/>
      <c r="CD22" s="214"/>
      <c r="CE22" s="214"/>
      <c r="CF22" s="347"/>
      <c r="CG22" s="254"/>
      <c r="CH22" s="214"/>
      <c r="CI22" s="347"/>
      <c r="CJ22" s="254"/>
      <c r="CK22" s="214"/>
      <c r="CL22" s="347"/>
      <c r="CM22" s="245"/>
      <c r="CS22" s="436"/>
    </row>
    <row r="23" spans="1:97" s="85" customFormat="1" ht="34.950000000000003" customHeight="1" x14ac:dyDescent="0.25">
      <c r="A23" s="205"/>
      <c r="B23" s="88">
        <f t="shared" si="0"/>
        <v>1.0123</v>
      </c>
      <c r="C23" s="89">
        <f t="shared" si="1"/>
        <v>15</v>
      </c>
      <c r="D23" s="133" t="str">
        <f>$K$48</f>
        <v>oo</v>
      </c>
      <c r="E23" s="91">
        <f>$BJ$23</f>
        <v>0</v>
      </c>
      <c r="F23" s="92">
        <f>SUM($BK$23-$BM$23)</f>
        <v>0</v>
      </c>
      <c r="G23" s="93">
        <f>SMALL($B$9:$B$24,15)</f>
        <v>1.0123</v>
      </c>
      <c r="H23" s="135">
        <f t="shared" si="2"/>
        <v>15</v>
      </c>
      <c r="I23" s="94" t="str">
        <f t="shared" si="3"/>
        <v>oo</v>
      </c>
      <c r="J23" s="95" t="str">
        <f>$K$48</f>
        <v>oo</v>
      </c>
      <c r="K23" s="112" t="str">
        <f>IF($BW$33+$BW$34&gt;0,$BW$34,"")</f>
        <v/>
      </c>
      <c r="L23" s="113" t="s">
        <v>4</v>
      </c>
      <c r="M23" s="114" t="str">
        <f>IF($BW$33+$BW$34&gt;0,$BW$33,"")</f>
        <v/>
      </c>
      <c r="N23" s="118" t="str">
        <f>IF($CF$14+$CF$15&gt;0,$CF$15,"")</f>
        <v/>
      </c>
      <c r="O23" s="113" t="s">
        <v>4</v>
      </c>
      <c r="P23" s="114" t="str">
        <f>IF($CF$14+$CF$15&gt;0,$CF$14,"")</f>
        <v/>
      </c>
      <c r="Q23" s="118" t="str">
        <f>IF($BZ$29+$BZ$30&gt;0,$BZ$30,"")</f>
        <v/>
      </c>
      <c r="R23" s="113" t="s">
        <v>4</v>
      </c>
      <c r="S23" s="114" t="str">
        <f>IF($BZ$29+$BZ$30&gt;0,$BZ$29,"")</f>
        <v/>
      </c>
      <c r="T23" s="118" t="str">
        <f>IF($BZ$48+$BZ$49&gt;0,$BZ$49,"")</f>
        <v/>
      </c>
      <c r="U23" s="113" t="s">
        <v>4</v>
      </c>
      <c r="V23" s="114" t="str">
        <f>IF($BZ$48+$BZ$49&gt;0,$BZ$48,"")</f>
        <v/>
      </c>
      <c r="W23" s="118" t="str">
        <f>IF($CI$26+$CI$27&gt;0,$CI$27,"")</f>
        <v/>
      </c>
      <c r="X23" s="113" t="s">
        <v>4</v>
      </c>
      <c r="Y23" s="114" t="str">
        <f>IF($CI$26+$CI$27&gt;0,$CI$26,"")</f>
        <v/>
      </c>
      <c r="Z23" s="118" t="str">
        <f>IF($CF$51+$CF$52&gt;0,$CF$52,"")</f>
        <v/>
      </c>
      <c r="AA23" s="113" t="s">
        <v>4</v>
      </c>
      <c r="AB23" s="119" t="str">
        <f>IF($CF$51+$CF$52&gt;0,$CF$51,"")</f>
        <v/>
      </c>
      <c r="AC23" s="118" t="str">
        <f>IF($CL$17+$CL$18&gt;0,$CL$18,"")</f>
        <v/>
      </c>
      <c r="AD23" s="113" t="s">
        <v>4</v>
      </c>
      <c r="AE23" s="114" t="str">
        <f>IF($CL$17+$CL$18&gt;0,$CL$17,"")</f>
        <v/>
      </c>
      <c r="AF23" s="118" t="str">
        <f>IF($BT$39+$BT$40&gt;0,$BT$40,"")</f>
        <v/>
      </c>
      <c r="AG23" s="113" t="s">
        <v>4</v>
      </c>
      <c r="AH23" s="114" t="str">
        <f>IF($BT$39+$BT$40&gt;0,$BT$39,"")</f>
        <v/>
      </c>
      <c r="AI23" s="118" t="str">
        <f>IF($CI$39+$CI$40&gt;0,$CI$40,"")</f>
        <v/>
      </c>
      <c r="AJ23" s="113" t="s">
        <v>4</v>
      </c>
      <c r="AK23" s="114" t="str">
        <f>IF($CI$39+$CI$40&gt;0,$CI$39,"")</f>
        <v/>
      </c>
      <c r="AL23" s="118" t="str">
        <f>IF($BW$11+$BW$12&gt;0,$BW$12,"")</f>
        <v/>
      </c>
      <c r="AM23" s="113" t="s">
        <v>4</v>
      </c>
      <c r="AN23" s="114" t="str">
        <f>IF($BW$11+$BW$12&gt;0,$BW$11,"")</f>
        <v/>
      </c>
      <c r="AO23" s="118" t="str">
        <f>IF($BT$14+$BT$15&gt;0,$BT$15,"")</f>
        <v/>
      </c>
      <c r="AP23" s="113" t="s">
        <v>4</v>
      </c>
      <c r="AQ23" s="114" t="str">
        <f>IF($BT$14+$BT$15&gt;0,$BT$14,"")</f>
        <v/>
      </c>
      <c r="AR23" s="118" t="str">
        <f>IF($CC$26+$CC$27&gt;0,$CC$27,"")</f>
        <v/>
      </c>
      <c r="AS23" s="113" t="s">
        <v>4</v>
      </c>
      <c r="AT23" s="114" t="str">
        <f>IF($CC$26+$CC$27&gt;0,$CC$26,"")</f>
        <v/>
      </c>
      <c r="AU23" s="118" t="str">
        <f>IF($CC$51+$CC$52&gt;0,$CC$52,"")</f>
        <v/>
      </c>
      <c r="AV23" s="113" t="s">
        <v>4</v>
      </c>
      <c r="AW23" s="114" t="str">
        <f>IF($CC$51+$CC$52&gt;0,$CC$51,"")</f>
        <v/>
      </c>
      <c r="AX23" s="118" t="str">
        <f>IF($BQ$54+$BQ$55&gt;0,$BQ$55,"")</f>
        <v/>
      </c>
      <c r="AY23" s="113" t="s">
        <v>4</v>
      </c>
      <c r="AZ23" s="114" t="str">
        <f>IF($BQ$54+$BQ$55&gt;0,$BQ$54,"")</f>
        <v/>
      </c>
      <c r="BA23" s="115"/>
      <c r="BB23" s="116"/>
      <c r="BC23" s="117"/>
      <c r="BD23" s="118" t="str">
        <f>IF($BQ$29+$BQ$30&gt;0,$BQ$29,"")</f>
        <v/>
      </c>
      <c r="BE23" s="113" t="s">
        <v>4</v>
      </c>
      <c r="BF23" s="120" t="str">
        <f>IF($BQ$29+$BQ$30&gt;0,$BQ$30,"")</f>
        <v/>
      </c>
      <c r="BG23" s="121">
        <f t="shared" si="5"/>
        <v>0</v>
      </c>
      <c r="BH23" s="122" t="s">
        <v>4</v>
      </c>
      <c r="BI23" s="123">
        <f t="shared" si="6"/>
        <v>0</v>
      </c>
      <c r="BJ23" s="124">
        <f t="shared" si="7"/>
        <v>0</v>
      </c>
      <c r="BK23" s="125">
        <f t="shared" si="8"/>
        <v>0</v>
      </c>
      <c r="BL23" s="126" t="s">
        <v>4</v>
      </c>
      <c r="BM23" s="164">
        <f t="shared" si="9"/>
        <v>0</v>
      </c>
      <c r="BN23" s="165">
        <f t="shared" si="4"/>
        <v>15</v>
      </c>
      <c r="BO23" s="196"/>
      <c r="BP23" s="398" t="str">
        <f>$K$42</f>
        <v>kk</v>
      </c>
      <c r="BQ23" s="426"/>
      <c r="BR23" s="248"/>
      <c r="BS23" s="398" t="str">
        <f>$K$33</f>
        <v>ee</v>
      </c>
      <c r="BT23" s="426"/>
      <c r="BU23" s="248"/>
      <c r="BV23" s="398" t="str">
        <f>$K$28</f>
        <v>bb</v>
      </c>
      <c r="BW23" s="426"/>
      <c r="BX23" s="254"/>
      <c r="BY23" s="398" t="str">
        <f>$K$31</f>
        <v>dd</v>
      </c>
      <c r="BZ23" s="426"/>
      <c r="CA23" s="254"/>
      <c r="CB23" s="413" t="str">
        <f>$K$42</f>
        <v>kk</v>
      </c>
      <c r="CC23" s="431"/>
      <c r="CD23" s="214"/>
      <c r="CE23" s="413" t="str">
        <f>$K$33</f>
        <v>ee</v>
      </c>
      <c r="CF23" s="431"/>
      <c r="CG23" s="254"/>
      <c r="CH23" s="413" t="str">
        <f>$K$31</f>
        <v>dd</v>
      </c>
      <c r="CI23" s="431"/>
      <c r="CJ23" s="254"/>
      <c r="CK23" s="413" t="str">
        <f>$K$30</f>
        <v>cc</v>
      </c>
      <c r="CL23" s="431"/>
      <c r="CM23" s="245"/>
      <c r="CS23" s="436"/>
    </row>
    <row r="24" spans="1:97" s="85" customFormat="1" ht="34.950000000000003" customHeight="1" thickBot="1" x14ac:dyDescent="0.3">
      <c r="A24" s="205"/>
      <c r="B24" s="132">
        <f t="shared" si="0"/>
        <v>1.0124</v>
      </c>
      <c r="C24" s="92">
        <f t="shared" si="1"/>
        <v>16</v>
      </c>
      <c r="D24" s="133" t="str">
        <f>$K$49</f>
        <v>pp</v>
      </c>
      <c r="E24" s="91">
        <f>$BJ$24</f>
        <v>0</v>
      </c>
      <c r="F24" s="92">
        <f>SUM($BK$24-$BM$24)</f>
        <v>0</v>
      </c>
      <c r="G24" s="134">
        <f>SMALL($B$9:$B$24,16)</f>
        <v>1.0124</v>
      </c>
      <c r="H24" s="135">
        <f t="shared" si="2"/>
        <v>16</v>
      </c>
      <c r="I24" s="136" t="str">
        <f t="shared" si="3"/>
        <v>pp</v>
      </c>
      <c r="J24" s="95" t="str">
        <f>$K$49</f>
        <v>pp</v>
      </c>
      <c r="K24" s="137" t="str">
        <f>IF($BT$8+$BT$9&gt;0,$BT$9,"")</f>
        <v/>
      </c>
      <c r="L24" s="138" t="s">
        <v>4</v>
      </c>
      <c r="M24" s="139" t="str">
        <f>IF($BT$8+$BT$9&gt;0,$BT$8,"")</f>
        <v/>
      </c>
      <c r="N24" s="140" t="str">
        <f>IF($CI$33+$CI$34&gt;0,$CI$34,"")</f>
        <v/>
      </c>
      <c r="O24" s="138" t="s">
        <v>4</v>
      </c>
      <c r="P24" s="139" t="str">
        <f>IF($CI$33+$CI$34&gt;0,$CI$33,"")</f>
        <v/>
      </c>
      <c r="Q24" s="140" t="str">
        <f>IF($BZ$45+$BZ$46&gt;0,$BZ$46,"")</f>
        <v/>
      </c>
      <c r="R24" s="138" t="s">
        <v>4</v>
      </c>
      <c r="S24" s="139" t="str">
        <f>IF($BZ$45+$BZ$46&gt;0,$BZ$45,"")</f>
        <v/>
      </c>
      <c r="T24" s="140" t="str">
        <f>IF($CL$26+$CL$27&gt;0,$CL$27,"")</f>
        <v/>
      </c>
      <c r="U24" s="138" t="s">
        <v>4</v>
      </c>
      <c r="V24" s="139" t="str">
        <f>IF($CL$26+$CL$27&gt;0,$CL$26,"")</f>
        <v/>
      </c>
      <c r="W24" s="140" t="str">
        <f>IF($BW$17+$BW$18&gt;0,$BW$18,"")</f>
        <v/>
      </c>
      <c r="X24" s="138" t="s">
        <v>4</v>
      </c>
      <c r="Y24" s="139" t="str">
        <f>IF($BW$17+$BW$18&gt;0,$BW$17,"")</f>
        <v/>
      </c>
      <c r="Z24" s="140" t="str">
        <f>IF($BZ$20+$BZ$21&gt;0,$BZ$21,"")</f>
        <v/>
      </c>
      <c r="AA24" s="138" t="s">
        <v>4</v>
      </c>
      <c r="AB24" s="141" t="str">
        <f>IF($BZ$20+$BZ$21&gt;0,$BZ$20,"")</f>
        <v/>
      </c>
      <c r="AC24" s="140" t="str">
        <f>IF($BT$33+$BT$34&gt;0,$BT$34,"")</f>
        <v/>
      </c>
      <c r="AD24" s="138" t="s">
        <v>4</v>
      </c>
      <c r="AE24" s="139" t="str">
        <f>IF($BT$33+$BT$34&gt;0,$BT$33,"")</f>
        <v/>
      </c>
      <c r="AF24" s="140" t="str">
        <f>IF($BW$54+$BW$55&gt;0,$BW$55,"")</f>
        <v/>
      </c>
      <c r="AG24" s="138" t="s">
        <v>4</v>
      </c>
      <c r="AH24" s="139" t="str">
        <f>IF($BW$54+$BW$55&gt;0,$BW$54,"")</f>
        <v/>
      </c>
      <c r="AI24" s="140" t="str">
        <f>IF($CI$14+$CI$15&gt;0,$CI$15,"")</f>
        <v/>
      </c>
      <c r="AJ24" s="138" t="s">
        <v>4</v>
      </c>
      <c r="AK24" s="139" t="str">
        <f>IF($CI$14+$CI$15&gt;0,$CI$14,"")</f>
        <v/>
      </c>
      <c r="AL24" s="140" t="str">
        <f>IF($CC$48+$CC$49&gt;0,$CC$49,"")</f>
        <v/>
      </c>
      <c r="AM24" s="138" t="s">
        <v>4</v>
      </c>
      <c r="AN24" s="139" t="str">
        <f>IF($CC$48+$CC$49&gt;0,$CC$48,"")</f>
        <v/>
      </c>
      <c r="AO24" s="140" t="str">
        <f>IF($CF$39+$CF$40&gt;0,$CF$40,"")</f>
        <v/>
      </c>
      <c r="AP24" s="138" t="s">
        <v>4</v>
      </c>
      <c r="AQ24" s="139" t="str">
        <f>IF($CF$39+$CF$40&gt;0,$CF$39,"")</f>
        <v/>
      </c>
      <c r="AR24" s="140" t="str">
        <f>IF($CF$8+$CF$9&gt;0,$CF$9,"")</f>
        <v/>
      </c>
      <c r="AS24" s="138" t="s">
        <v>4</v>
      </c>
      <c r="AT24" s="139" t="str">
        <f>IF($CF$8+$CF$9&gt;0,$CF$8,"")</f>
        <v/>
      </c>
      <c r="AU24" s="140" t="str">
        <f>IF($BQ$51+$BQ$52&gt;0,$BQ$52,"")</f>
        <v/>
      </c>
      <c r="AV24" s="138" t="s">
        <v>4</v>
      </c>
      <c r="AW24" s="139" t="str">
        <f>IF($BQ$51+$BQ$52&gt;0,$BQ$51,"")</f>
        <v/>
      </c>
      <c r="AX24" s="140" t="str">
        <f>IF($CC$29+$CC$30&gt;0,$CC$30,"")</f>
        <v/>
      </c>
      <c r="AY24" s="138" t="s">
        <v>4</v>
      </c>
      <c r="AZ24" s="139" t="str">
        <f>IF($CC$29+$CC$30&gt;0,$CC$29,"")</f>
        <v/>
      </c>
      <c r="BA24" s="140" t="str">
        <f>IF($BQ$29+$BQ$30&gt;0,$BQ$30,"")</f>
        <v/>
      </c>
      <c r="BB24" s="138" t="s">
        <v>4</v>
      </c>
      <c r="BC24" s="139" t="str">
        <f>IF($BQ$29+$BQ$30&gt;0,$BQ$29,"")</f>
        <v/>
      </c>
      <c r="BD24" s="142"/>
      <c r="BE24" s="143"/>
      <c r="BF24" s="144"/>
      <c r="BG24" s="145">
        <f t="shared" si="5"/>
        <v>0</v>
      </c>
      <c r="BH24" s="146" t="s">
        <v>4</v>
      </c>
      <c r="BI24" s="147">
        <f t="shared" si="6"/>
        <v>0</v>
      </c>
      <c r="BJ24" s="148">
        <f t="shared" si="7"/>
        <v>0</v>
      </c>
      <c r="BK24" s="149">
        <f t="shared" si="8"/>
        <v>0</v>
      </c>
      <c r="BL24" s="150" t="s">
        <v>4</v>
      </c>
      <c r="BM24" s="166">
        <f t="shared" si="9"/>
        <v>0</v>
      </c>
      <c r="BN24" s="167">
        <f t="shared" si="4"/>
        <v>16</v>
      </c>
      <c r="BO24" s="196"/>
      <c r="BP24" s="399" t="str">
        <f>$K$43</f>
        <v>ll</v>
      </c>
      <c r="BQ24" s="427"/>
      <c r="BR24" s="248"/>
      <c r="BS24" s="399" t="str">
        <f>$K$43</f>
        <v>ll</v>
      </c>
      <c r="BT24" s="427"/>
      <c r="BU24" s="248"/>
      <c r="BV24" s="399" t="str">
        <f>$K$34</f>
        <v>ff</v>
      </c>
      <c r="BW24" s="427"/>
      <c r="BX24" s="255"/>
      <c r="BY24" s="399" t="str">
        <f>$K$36</f>
        <v>gg</v>
      </c>
      <c r="BZ24" s="427"/>
      <c r="CA24" s="261"/>
      <c r="CB24" s="414" t="str">
        <f>$K$45</f>
        <v>mm</v>
      </c>
      <c r="CC24" s="432"/>
      <c r="CD24" s="214"/>
      <c r="CE24" s="414" t="str">
        <f>$K$40</f>
        <v>jj</v>
      </c>
      <c r="CF24" s="432"/>
      <c r="CG24" s="254"/>
      <c r="CH24" s="414" t="str">
        <f>$K$45</f>
        <v>mm</v>
      </c>
      <c r="CI24" s="432"/>
      <c r="CJ24" s="254"/>
      <c r="CK24" s="414" t="str">
        <f>$K$43</f>
        <v>ll</v>
      </c>
      <c r="CL24" s="432"/>
      <c r="CM24" s="245"/>
      <c r="CS24" s="436"/>
    </row>
    <row r="25" spans="1:97" s="85" customFormat="1" ht="34.950000000000003" customHeight="1" x14ac:dyDescent="0.25">
      <c r="A25" s="205"/>
      <c r="B25" s="84"/>
      <c r="C25" s="84"/>
      <c r="D25" s="84"/>
      <c r="E25" s="84"/>
      <c r="F25" s="84"/>
      <c r="G25" s="84"/>
      <c r="H25" s="84"/>
      <c r="I25" s="84"/>
      <c r="J25" s="207"/>
      <c r="K25" s="225"/>
      <c r="L25" s="225"/>
      <c r="M25" s="226"/>
      <c r="N25" s="226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27"/>
      <c r="AG25" s="22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27"/>
      <c r="BL25" s="227"/>
      <c r="BM25" s="227"/>
      <c r="BN25" s="227"/>
      <c r="BO25" s="228"/>
      <c r="BP25" s="248"/>
      <c r="BQ25" s="355"/>
      <c r="BR25" s="248"/>
      <c r="BS25" s="210"/>
      <c r="BT25" s="356"/>
      <c r="BU25" s="254"/>
      <c r="BV25" s="210"/>
      <c r="BW25" s="356"/>
      <c r="BX25" s="258"/>
      <c r="BY25" s="264"/>
      <c r="BZ25" s="357"/>
      <c r="CA25" s="258"/>
      <c r="CB25" s="210"/>
      <c r="CC25" s="356"/>
      <c r="CD25" s="214"/>
      <c r="CE25" s="210"/>
      <c r="CF25" s="356"/>
      <c r="CG25" s="262"/>
      <c r="CH25" s="210"/>
      <c r="CI25" s="356"/>
      <c r="CJ25" s="262"/>
      <c r="CK25" s="210"/>
      <c r="CL25" s="356"/>
      <c r="CM25" s="245"/>
      <c r="CS25" s="436"/>
    </row>
    <row r="26" spans="1:97" s="85" customFormat="1" ht="34.950000000000003" customHeight="1" thickBot="1" x14ac:dyDescent="0.45">
      <c r="A26" s="205"/>
      <c r="B26" s="84"/>
      <c r="C26" s="84"/>
      <c r="D26" s="84"/>
      <c r="E26" s="84"/>
      <c r="F26" s="84"/>
      <c r="G26" s="84"/>
      <c r="H26" s="84"/>
      <c r="I26" s="84"/>
      <c r="J26" s="208"/>
      <c r="K26" s="502" t="s">
        <v>85</v>
      </c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217"/>
      <c r="X26" s="217"/>
      <c r="Y26" s="217"/>
      <c r="Z26" s="217"/>
      <c r="AA26" s="217"/>
      <c r="AB26" s="217"/>
      <c r="AC26" s="217"/>
      <c r="AD26" s="217"/>
      <c r="AE26" s="217"/>
      <c r="AF26" s="229"/>
      <c r="AG26" s="229"/>
      <c r="AH26" s="229"/>
      <c r="AI26" s="230"/>
      <c r="AJ26" s="230"/>
      <c r="AK26" s="230"/>
      <c r="AL26" s="230"/>
      <c r="AM26" s="230"/>
      <c r="AN26" s="230"/>
      <c r="AO26" s="230"/>
      <c r="AP26" s="230"/>
      <c r="AQ26" s="230"/>
      <c r="AR26" s="502" t="s">
        <v>5</v>
      </c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230"/>
      <c r="BE26" s="230"/>
      <c r="BF26" s="230"/>
      <c r="BG26" s="229"/>
      <c r="BH26" s="229"/>
      <c r="BI26" s="229"/>
      <c r="BJ26" s="229"/>
      <c r="BK26" s="231"/>
      <c r="BL26" s="231"/>
      <c r="BM26" s="231"/>
      <c r="BN26" s="232"/>
      <c r="BO26" s="227"/>
      <c r="BP26" s="400" t="str">
        <f>$K$45</f>
        <v>mm</v>
      </c>
      <c r="BQ26" s="426"/>
      <c r="BR26" s="248"/>
      <c r="BS26" s="398" t="str">
        <f>$K$28</f>
        <v>bb</v>
      </c>
      <c r="BT26" s="426"/>
      <c r="BU26" s="248"/>
      <c r="BV26" s="398" t="str">
        <f>$K$27</f>
        <v>aa</v>
      </c>
      <c r="BW26" s="426"/>
      <c r="BX26" s="257"/>
      <c r="BY26" s="398" t="str">
        <f>$K$28</f>
        <v>bb</v>
      </c>
      <c r="BZ26" s="426"/>
      <c r="CA26" s="257"/>
      <c r="CB26" s="413" t="str">
        <f>$K$43</f>
        <v>ll</v>
      </c>
      <c r="CC26" s="426"/>
      <c r="CD26" s="214"/>
      <c r="CE26" s="413" t="str">
        <f>$K$37</f>
        <v>hh</v>
      </c>
      <c r="CF26" s="426"/>
      <c r="CG26" s="255"/>
      <c r="CH26" s="413" t="str">
        <f>$K$33</f>
        <v>ee</v>
      </c>
      <c r="CI26" s="426"/>
      <c r="CJ26" s="258"/>
      <c r="CK26" s="413" t="str">
        <f>$K$31</f>
        <v>dd</v>
      </c>
      <c r="CL26" s="426"/>
      <c r="CM26" s="245"/>
      <c r="CS26" s="436"/>
    </row>
    <row r="27" spans="1:97" s="85" customFormat="1" ht="34.950000000000003" customHeight="1" thickTop="1" thickBot="1" x14ac:dyDescent="0.3">
      <c r="A27" s="205"/>
      <c r="B27" s="84"/>
      <c r="C27" s="84"/>
      <c r="D27" s="84"/>
      <c r="E27" s="84"/>
      <c r="F27" s="84"/>
      <c r="G27" s="84"/>
      <c r="H27" s="84"/>
      <c r="I27" s="84"/>
      <c r="J27" s="209" t="s">
        <v>6</v>
      </c>
      <c r="K27" s="494" t="s">
        <v>7</v>
      </c>
      <c r="L27" s="494"/>
      <c r="M27" s="494"/>
      <c r="N27" s="494"/>
      <c r="O27" s="494"/>
      <c r="P27" s="494"/>
      <c r="Q27" s="494"/>
      <c r="R27" s="521"/>
      <c r="S27" s="521"/>
      <c r="T27" s="521"/>
      <c r="U27" s="521"/>
      <c r="V27" s="521"/>
      <c r="W27" s="217"/>
      <c r="X27" s="217"/>
      <c r="Y27" s="217"/>
      <c r="Z27" s="217"/>
      <c r="AA27" s="217"/>
      <c r="AB27" s="217"/>
      <c r="AC27" s="217"/>
      <c r="AD27" s="217"/>
      <c r="AE27" s="217"/>
      <c r="AF27" s="215"/>
      <c r="AG27" s="215"/>
      <c r="AH27" s="215"/>
      <c r="AI27" s="215"/>
      <c r="AJ27" s="216"/>
      <c r="AK27" s="216"/>
      <c r="AL27" s="216"/>
      <c r="AM27" s="216"/>
      <c r="AN27" s="216"/>
      <c r="AO27" s="216"/>
      <c r="AP27" s="216"/>
      <c r="AQ27" s="216"/>
      <c r="AR27" s="533" t="str">
        <f>$I$9</f>
        <v>aa</v>
      </c>
      <c r="AS27" s="534"/>
      <c r="AT27" s="534"/>
      <c r="AU27" s="534"/>
      <c r="AV27" s="534"/>
      <c r="AW27" s="534"/>
      <c r="AX27" s="534"/>
      <c r="AY27" s="534"/>
      <c r="AZ27" s="534"/>
      <c r="BA27" s="534"/>
      <c r="BB27" s="534"/>
      <c r="BC27" s="535"/>
      <c r="BD27" s="216"/>
      <c r="BE27" s="216"/>
      <c r="BF27" s="216"/>
      <c r="BG27" s="215"/>
      <c r="BH27" s="215"/>
      <c r="BI27" s="215"/>
      <c r="BJ27" s="215"/>
      <c r="BK27" s="233"/>
      <c r="BL27" s="233"/>
      <c r="BM27" s="233"/>
      <c r="BN27" s="233"/>
      <c r="BO27" s="228"/>
      <c r="BP27" s="399" t="str">
        <f>$K$46</f>
        <v>nn</v>
      </c>
      <c r="BQ27" s="427"/>
      <c r="BR27" s="250"/>
      <c r="BS27" s="399" t="str">
        <f>$K$36</f>
        <v>gg</v>
      </c>
      <c r="BT27" s="427"/>
      <c r="BU27" s="250"/>
      <c r="BV27" s="399" t="str">
        <f>$K$36</f>
        <v>gg</v>
      </c>
      <c r="BW27" s="427"/>
      <c r="BX27" s="255"/>
      <c r="BY27" s="399" t="str">
        <f>$K$46</f>
        <v>nn</v>
      </c>
      <c r="BZ27" s="427"/>
      <c r="CA27" s="258"/>
      <c r="CB27" s="414" t="str">
        <f>$K$48</f>
        <v>oo</v>
      </c>
      <c r="CC27" s="427"/>
      <c r="CD27" s="214"/>
      <c r="CE27" s="414" t="str">
        <f>$K$39</f>
        <v>ii</v>
      </c>
      <c r="CF27" s="427"/>
      <c r="CG27" s="255"/>
      <c r="CH27" s="414" t="str">
        <f>$K$48</f>
        <v>oo</v>
      </c>
      <c r="CI27" s="427"/>
      <c r="CJ27" s="258"/>
      <c r="CK27" s="414" t="str">
        <f>$K$49</f>
        <v>pp</v>
      </c>
      <c r="CL27" s="427"/>
      <c r="CM27" s="245"/>
      <c r="CS27" s="436"/>
    </row>
    <row r="28" spans="1:97" s="85" customFormat="1" ht="34.950000000000003" customHeight="1" thickTop="1" thickBot="1" x14ac:dyDescent="0.45">
      <c r="A28" s="205"/>
      <c r="B28" s="84"/>
      <c r="C28" s="84"/>
      <c r="D28" s="84"/>
      <c r="E28" s="84"/>
      <c r="F28" s="84"/>
      <c r="G28" s="84"/>
      <c r="H28" s="84"/>
      <c r="I28" s="84"/>
      <c r="J28" s="209" t="s">
        <v>9</v>
      </c>
      <c r="K28" s="494" t="s">
        <v>10</v>
      </c>
      <c r="L28" s="494"/>
      <c r="M28" s="494"/>
      <c r="N28" s="494"/>
      <c r="O28" s="494"/>
      <c r="P28" s="494"/>
      <c r="Q28" s="494"/>
      <c r="R28" s="521"/>
      <c r="S28" s="521"/>
      <c r="T28" s="521"/>
      <c r="U28" s="521"/>
      <c r="V28" s="521"/>
      <c r="W28" s="217"/>
      <c r="X28" s="217"/>
      <c r="Y28" s="217"/>
      <c r="Z28" s="217"/>
      <c r="AA28" s="217"/>
      <c r="AB28" s="217"/>
      <c r="AC28" s="217"/>
      <c r="AD28" s="217"/>
      <c r="AE28" s="217"/>
      <c r="AF28" s="219"/>
      <c r="AG28" s="220"/>
      <c r="AH28" s="216"/>
      <c r="AI28" s="215"/>
      <c r="AJ28" s="216"/>
      <c r="AK28" s="216"/>
      <c r="AL28" s="216"/>
      <c r="AM28" s="216"/>
      <c r="AN28" s="216"/>
      <c r="AO28" s="512" t="s">
        <v>42</v>
      </c>
      <c r="AP28" s="513"/>
      <c r="AQ28" s="514"/>
      <c r="AR28" s="533" t="str">
        <f>$I$10</f>
        <v>bb</v>
      </c>
      <c r="AS28" s="534"/>
      <c r="AT28" s="534"/>
      <c r="AU28" s="534"/>
      <c r="AV28" s="534"/>
      <c r="AW28" s="534"/>
      <c r="AX28" s="534"/>
      <c r="AY28" s="534"/>
      <c r="AZ28" s="534"/>
      <c r="BA28" s="534"/>
      <c r="BB28" s="534"/>
      <c r="BC28" s="535"/>
      <c r="BD28" s="216"/>
      <c r="BE28" s="216"/>
      <c r="BF28" s="216"/>
      <c r="BG28" s="230"/>
      <c r="BH28" s="230"/>
      <c r="BI28" s="230"/>
      <c r="BJ28" s="229"/>
      <c r="BK28" s="231"/>
      <c r="BL28" s="231"/>
      <c r="BM28" s="231"/>
      <c r="BN28" s="232"/>
      <c r="BO28" s="227"/>
      <c r="BP28" s="210"/>
      <c r="BQ28" s="356"/>
      <c r="BR28" s="248"/>
      <c r="BS28" s="210"/>
      <c r="BT28" s="356"/>
      <c r="BU28" s="254" t="s">
        <v>76</v>
      </c>
      <c r="BV28" s="210"/>
      <c r="BW28" s="356"/>
      <c r="BX28" s="258"/>
      <c r="BY28" s="264"/>
      <c r="BZ28" s="357"/>
      <c r="CA28" s="258"/>
      <c r="CB28" s="210"/>
      <c r="CC28" s="356"/>
      <c r="CD28" s="214"/>
      <c r="CE28" s="210"/>
      <c r="CF28" s="356"/>
      <c r="CG28" s="262"/>
      <c r="CH28" s="210"/>
      <c r="CI28" s="435"/>
      <c r="CJ28" s="171"/>
      <c r="CK28" s="436"/>
      <c r="CL28" s="435"/>
      <c r="CM28" s="437"/>
      <c r="CS28" s="436"/>
    </row>
    <row r="29" spans="1:97" s="85" customFormat="1" ht="34.950000000000003" customHeight="1" thickTop="1" thickBot="1" x14ac:dyDescent="0.45">
      <c r="A29" s="205"/>
      <c r="B29" s="84"/>
      <c r="C29" s="84"/>
      <c r="D29" s="84"/>
      <c r="E29" s="84"/>
      <c r="F29" s="84"/>
      <c r="G29" s="84"/>
      <c r="H29" s="84"/>
      <c r="I29" s="84"/>
      <c r="J29" s="209"/>
      <c r="K29" s="350"/>
      <c r="L29" s="350"/>
      <c r="M29" s="350"/>
      <c r="N29" s="350"/>
      <c r="O29" s="350"/>
      <c r="P29" s="350"/>
      <c r="Q29" s="350"/>
      <c r="R29" s="351"/>
      <c r="S29" s="351"/>
      <c r="T29" s="351"/>
      <c r="U29" s="351"/>
      <c r="V29" s="351"/>
      <c r="W29" s="217"/>
      <c r="X29" s="217"/>
      <c r="Y29" s="217"/>
      <c r="Z29" s="217"/>
      <c r="AA29" s="217"/>
      <c r="AB29" s="217"/>
      <c r="AC29" s="217"/>
      <c r="AD29" s="217"/>
      <c r="AE29" s="217"/>
      <c r="AF29" s="219"/>
      <c r="AG29" s="220"/>
      <c r="AH29" s="216"/>
      <c r="AI29" s="215"/>
      <c r="AJ29" s="216"/>
      <c r="AK29" s="216"/>
      <c r="AL29" s="216"/>
      <c r="AM29" s="216"/>
      <c r="AN29" s="216"/>
      <c r="AO29" s="219"/>
      <c r="AP29" s="220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29"/>
      <c r="BH29" s="229"/>
      <c r="BI29" s="229"/>
      <c r="BJ29" s="229"/>
      <c r="BK29" s="231"/>
      <c r="BL29" s="231"/>
      <c r="BM29" s="231"/>
      <c r="BN29" s="232"/>
      <c r="BO29" s="227"/>
      <c r="BP29" s="400" t="str">
        <f>$K$48</f>
        <v>oo</v>
      </c>
      <c r="BQ29" s="426"/>
      <c r="BR29" s="248"/>
      <c r="BS29" s="398" t="str">
        <f>$K$30</f>
        <v>cc</v>
      </c>
      <c r="BT29" s="426"/>
      <c r="BU29" s="253"/>
      <c r="BV29" s="398" t="str">
        <f>$K$30</f>
        <v>cc</v>
      </c>
      <c r="BW29" s="426"/>
      <c r="BX29" s="258"/>
      <c r="BY29" s="398" t="str">
        <f>$K$30</f>
        <v>cc</v>
      </c>
      <c r="BZ29" s="426"/>
      <c r="CA29" s="258"/>
      <c r="CB29" s="413" t="str">
        <f>$K$46</f>
        <v>nn</v>
      </c>
      <c r="CC29" s="426"/>
      <c r="CD29" s="214"/>
      <c r="CE29" s="413" t="str">
        <f>$K$34</f>
        <v>ff</v>
      </c>
      <c r="CF29" s="426"/>
      <c r="CG29" s="254"/>
      <c r="CH29" s="413" t="str">
        <f>$K$34</f>
        <v>ff</v>
      </c>
      <c r="CI29" s="426"/>
      <c r="CJ29" s="254"/>
      <c r="CK29" s="413" t="str">
        <f>$K$33</f>
        <v>ee</v>
      </c>
      <c r="CL29" s="426"/>
      <c r="CM29" s="245"/>
      <c r="CS29" s="436"/>
    </row>
    <row r="30" spans="1:97" s="85" customFormat="1" ht="34.950000000000003" customHeight="1" thickTop="1" thickBot="1" x14ac:dyDescent="0.45">
      <c r="A30" s="205"/>
      <c r="B30" s="84"/>
      <c r="C30" s="84"/>
      <c r="D30" s="84"/>
      <c r="E30" s="84"/>
      <c r="F30" s="84"/>
      <c r="G30" s="84"/>
      <c r="H30" s="84"/>
      <c r="I30" s="84"/>
      <c r="J30" s="209" t="s">
        <v>12</v>
      </c>
      <c r="K30" s="494" t="s">
        <v>13</v>
      </c>
      <c r="L30" s="494"/>
      <c r="M30" s="494"/>
      <c r="N30" s="494"/>
      <c r="O30" s="494"/>
      <c r="P30" s="494"/>
      <c r="Q30" s="494"/>
      <c r="R30" s="521"/>
      <c r="S30" s="521"/>
      <c r="T30" s="521"/>
      <c r="U30" s="521"/>
      <c r="V30" s="521"/>
      <c r="W30" s="217"/>
      <c r="X30" s="217"/>
      <c r="Y30" s="217"/>
      <c r="Z30" s="217"/>
      <c r="AA30" s="217"/>
      <c r="AB30" s="217"/>
      <c r="AC30" s="217"/>
      <c r="AD30" s="217"/>
      <c r="AE30" s="217"/>
      <c r="AF30" s="219"/>
      <c r="AG30" s="220"/>
      <c r="AH30" s="216"/>
      <c r="AI30" s="215"/>
      <c r="AJ30" s="216"/>
      <c r="AK30" s="216"/>
      <c r="AL30" s="216"/>
      <c r="AM30" s="216"/>
      <c r="AN30" s="216"/>
      <c r="AO30" s="512" t="s">
        <v>48</v>
      </c>
      <c r="AP30" s="512"/>
      <c r="AQ30" s="502"/>
      <c r="AR30" s="533" t="str">
        <f>$I$11</f>
        <v>cc</v>
      </c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5"/>
      <c r="BD30" s="216"/>
      <c r="BE30" s="216"/>
      <c r="BF30" s="216"/>
      <c r="BG30" s="229"/>
      <c r="BH30" s="229"/>
      <c r="BI30" s="229"/>
      <c r="BJ30" s="229"/>
      <c r="BK30" s="231"/>
      <c r="BL30" s="231"/>
      <c r="BM30" s="231"/>
      <c r="BN30" s="232"/>
      <c r="BO30" s="227"/>
      <c r="BP30" s="399" t="str">
        <f>$K$49</f>
        <v>pp</v>
      </c>
      <c r="BQ30" s="427"/>
      <c r="BR30" s="248"/>
      <c r="BS30" s="399" t="str">
        <f>$K$34</f>
        <v>ff</v>
      </c>
      <c r="BT30" s="427"/>
      <c r="BU30" s="253"/>
      <c r="BV30" s="399" t="str">
        <f>$K$39</f>
        <v>ii</v>
      </c>
      <c r="BW30" s="427"/>
      <c r="BX30" s="258"/>
      <c r="BY30" s="399" t="str">
        <f>$K$48</f>
        <v>oo</v>
      </c>
      <c r="BZ30" s="427"/>
      <c r="CA30" s="258"/>
      <c r="CB30" s="414" t="str">
        <f>$K$49</f>
        <v>pp</v>
      </c>
      <c r="CC30" s="427"/>
      <c r="CD30" s="214"/>
      <c r="CE30" s="414" t="str">
        <f>$K$36</f>
        <v>gg</v>
      </c>
      <c r="CF30" s="427"/>
      <c r="CG30" s="254"/>
      <c r="CH30" s="414" t="str">
        <f>$K$42</f>
        <v>kk</v>
      </c>
      <c r="CI30" s="427"/>
      <c r="CJ30" s="254"/>
      <c r="CK30" s="414" t="str">
        <f>$K$39</f>
        <v>ii</v>
      </c>
      <c r="CL30" s="427"/>
      <c r="CM30" s="243"/>
      <c r="CS30" s="436"/>
    </row>
    <row r="31" spans="1:97" s="85" customFormat="1" ht="34.950000000000003" customHeight="1" thickTop="1" thickBot="1" x14ac:dyDescent="0.45">
      <c r="A31" s="205"/>
      <c r="B31" s="84"/>
      <c r="C31" s="84"/>
      <c r="D31" s="84"/>
      <c r="E31" s="84"/>
      <c r="F31" s="84"/>
      <c r="G31" s="84"/>
      <c r="H31" s="84"/>
      <c r="I31" s="84"/>
      <c r="J31" s="209" t="s">
        <v>16</v>
      </c>
      <c r="K31" s="494" t="s">
        <v>17</v>
      </c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217"/>
      <c r="X31" s="217"/>
      <c r="Y31" s="217"/>
      <c r="Z31" s="217"/>
      <c r="AA31" s="217"/>
      <c r="AB31" s="217"/>
      <c r="AC31" s="217"/>
      <c r="AD31" s="217"/>
      <c r="AE31" s="217"/>
      <c r="AF31" s="219"/>
      <c r="AG31" s="220"/>
      <c r="AH31" s="216"/>
      <c r="AI31" s="215"/>
      <c r="AJ31" s="216"/>
      <c r="AK31" s="216"/>
      <c r="AL31" s="216"/>
      <c r="AM31" s="216"/>
      <c r="AN31" s="216"/>
      <c r="AO31" s="512" t="s">
        <v>49</v>
      </c>
      <c r="AP31" s="512"/>
      <c r="AQ31" s="502"/>
      <c r="AR31" s="533" t="str">
        <f>$I$12</f>
        <v>dd</v>
      </c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5"/>
      <c r="BK31" s="231" t="s">
        <v>87</v>
      </c>
      <c r="BL31" s="231"/>
      <c r="BM31" s="231"/>
      <c r="BN31" s="232"/>
      <c r="BO31" s="227"/>
      <c r="BP31" s="264"/>
      <c r="BQ31" s="357"/>
      <c r="BR31" s="248"/>
      <c r="BS31" s="265"/>
      <c r="BT31" s="360"/>
      <c r="BU31" s="254"/>
      <c r="BV31" s="265"/>
      <c r="BW31" s="360"/>
      <c r="BX31" s="258"/>
      <c r="BY31" s="265"/>
      <c r="BZ31" s="360"/>
      <c r="CA31" s="258"/>
      <c r="CB31" s="266"/>
      <c r="CC31" s="353"/>
      <c r="CD31" s="214"/>
      <c r="CE31" s="214"/>
      <c r="CF31" s="424"/>
      <c r="CG31" s="214"/>
      <c r="CH31" s="214"/>
      <c r="CI31" s="353"/>
      <c r="CJ31" s="214"/>
      <c r="CK31" s="214"/>
      <c r="CL31" s="214"/>
      <c r="CM31" s="243"/>
      <c r="CS31" s="436"/>
    </row>
    <row r="32" spans="1:97" s="85" customFormat="1" ht="60" customHeight="1" thickTop="1" thickBot="1" x14ac:dyDescent="0.45">
      <c r="A32" s="205"/>
      <c r="B32" s="84"/>
      <c r="C32" s="84"/>
      <c r="D32" s="84"/>
      <c r="E32" s="84"/>
      <c r="F32" s="84"/>
      <c r="G32" s="84"/>
      <c r="H32" s="84"/>
      <c r="I32" s="84"/>
      <c r="J32" s="209"/>
      <c r="K32" s="522"/>
      <c r="L32" s="522"/>
      <c r="M32" s="522"/>
      <c r="N32" s="522"/>
      <c r="O32" s="522"/>
      <c r="P32" s="522"/>
      <c r="Q32" s="522"/>
      <c r="R32" s="523"/>
      <c r="S32" s="523"/>
      <c r="T32" s="352"/>
      <c r="U32" s="352"/>
      <c r="V32" s="352"/>
      <c r="W32" s="217"/>
      <c r="X32" s="217"/>
      <c r="Y32" s="217"/>
      <c r="Z32" s="217"/>
      <c r="AA32" s="217"/>
      <c r="AB32" s="217"/>
      <c r="AC32" s="217"/>
      <c r="AD32" s="217"/>
      <c r="AE32" s="217"/>
      <c r="AF32" s="215"/>
      <c r="AG32" s="215"/>
      <c r="AH32" s="215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6"/>
      <c r="BE32" s="516"/>
      <c r="BF32" s="516"/>
      <c r="BG32" s="216"/>
      <c r="BH32" s="216"/>
      <c r="BI32" s="216"/>
      <c r="BJ32" s="229"/>
      <c r="BK32" s="229"/>
      <c r="BL32" s="229"/>
      <c r="BM32" s="229"/>
      <c r="BN32" s="233"/>
      <c r="BO32" s="228"/>
      <c r="BP32" s="361" t="s">
        <v>43</v>
      </c>
      <c r="BQ32" s="366"/>
      <c r="BR32" s="367"/>
      <c r="BS32" s="361" t="s">
        <v>44</v>
      </c>
      <c r="BT32" s="366"/>
      <c r="BU32" s="367"/>
      <c r="BV32" s="433" t="s">
        <v>45</v>
      </c>
      <c r="BW32" s="366"/>
      <c r="BX32" s="368"/>
      <c r="BY32" s="361" t="s">
        <v>46</v>
      </c>
      <c r="BZ32" s="366"/>
      <c r="CA32" s="368"/>
      <c r="CB32" s="361" t="s">
        <v>47</v>
      </c>
      <c r="CC32" s="366"/>
      <c r="CD32" s="362"/>
      <c r="CE32" s="361" t="s">
        <v>79</v>
      </c>
      <c r="CF32" s="366"/>
      <c r="CG32" s="362"/>
      <c r="CH32" s="361" t="s">
        <v>80</v>
      </c>
      <c r="CI32" s="366"/>
      <c r="CJ32" s="362"/>
      <c r="CK32" s="362"/>
      <c r="CL32" s="214"/>
      <c r="CM32" s="243"/>
      <c r="CS32" s="436"/>
    </row>
    <row r="33" spans="1:97" s="85" customFormat="1" ht="34.950000000000003" customHeight="1" thickTop="1" thickBot="1" x14ac:dyDescent="0.45">
      <c r="A33" s="205"/>
      <c r="B33" s="84"/>
      <c r="C33" s="84"/>
      <c r="D33" s="84"/>
      <c r="E33" s="84"/>
      <c r="F33" s="84"/>
      <c r="G33" s="84"/>
      <c r="H33" s="84"/>
      <c r="I33" s="84"/>
      <c r="J33" s="209" t="s">
        <v>19</v>
      </c>
      <c r="K33" s="494" t="s">
        <v>20</v>
      </c>
      <c r="L33" s="494"/>
      <c r="M33" s="494"/>
      <c r="N33" s="494"/>
      <c r="O33" s="494"/>
      <c r="P33" s="494"/>
      <c r="Q33" s="494"/>
      <c r="R33" s="521"/>
      <c r="S33" s="521"/>
      <c r="T33" s="521"/>
      <c r="U33" s="521"/>
      <c r="V33" s="521"/>
      <c r="W33" s="217"/>
      <c r="X33" s="217"/>
      <c r="Y33" s="217"/>
      <c r="Z33" s="217"/>
      <c r="AA33" s="217"/>
      <c r="AB33" s="217"/>
      <c r="AC33" s="217"/>
      <c r="AD33" s="217"/>
      <c r="AE33" s="217"/>
      <c r="AF33" s="219"/>
      <c r="AG33" s="220"/>
      <c r="AH33" s="216"/>
      <c r="AI33" s="210"/>
      <c r="AJ33" s="216"/>
      <c r="AK33" s="216"/>
      <c r="AL33" s="216"/>
      <c r="AM33" s="216"/>
      <c r="AN33" s="216"/>
      <c r="AO33" s="512" t="s">
        <v>50</v>
      </c>
      <c r="AP33" s="512"/>
      <c r="AQ33" s="502"/>
      <c r="AR33" s="533" t="str">
        <f>$I$13</f>
        <v>ee</v>
      </c>
      <c r="AS33" s="534"/>
      <c r="AT33" s="534"/>
      <c r="AU33" s="534"/>
      <c r="AV33" s="534"/>
      <c r="AW33" s="534"/>
      <c r="AX33" s="534"/>
      <c r="AY33" s="534"/>
      <c r="AZ33" s="534"/>
      <c r="BA33" s="534"/>
      <c r="BB33" s="534"/>
      <c r="BC33" s="535"/>
      <c r="BD33" s="216"/>
      <c r="BE33" s="216"/>
      <c r="BF33" s="216"/>
      <c r="BG33" s="229"/>
      <c r="BH33" s="229"/>
      <c r="BI33" s="229"/>
      <c r="BJ33" s="229"/>
      <c r="BK33" s="231"/>
      <c r="BL33" s="231"/>
      <c r="BM33" s="231"/>
      <c r="BN33" s="232"/>
      <c r="BO33" s="227"/>
      <c r="BP33" s="398" t="str">
        <f>$K$27</f>
        <v>aa</v>
      </c>
      <c r="BQ33" s="426"/>
      <c r="BR33" s="251"/>
      <c r="BS33" s="398" t="str">
        <f>$K$36</f>
        <v>gg</v>
      </c>
      <c r="BT33" s="426"/>
      <c r="BU33" s="251"/>
      <c r="BV33" s="398" t="str">
        <f>$K$27</f>
        <v>aa</v>
      </c>
      <c r="BW33" s="426"/>
      <c r="BX33" s="255"/>
      <c r="BY33" s="398" t="str">
        <f>$K$36</f>
        <v>gg</v>
      </c>
      <c r="BZ33" s="426"/>
      <c r="CA33" s="261"/>
      <c r="CB33" s="413" t="str">
        <f>$K$27</f>
        <v>aa</v>
      </c>
      <c r="CC33" s="431"/>
      <c r="CD33" s="214"/>
      <c r="CE33" s="413" t="str">
        <f>$K$27</f>
        <v>aa</v>
      </c>
      <c r="CF33" s="431"/>
      <c r="CG33" s="214"/>
      <c r="CH33" s="413" t="str">
        <f>$K$28</f>
        <v>bb</v>
      </c>
      <c r="CI33" s="431"/>
      <c r="CJ33" s="214"/>
      <c r="CK33" s="214"/>
      <c r="CL33" s="214"/>
      <c r="CM33" s="243"/>
      <c r="CS33" s="436"/>
    </row>
    <row r="34" spans="1:97" s="85" customFormat="1" ht="34.950000000000003" customHeight="1" thickTop="1" thickBot="1" x14ac:dyDescent="0.3">
      <c r="A34" s="205"/>
      <c r="B34" s="84"/>
      <c r="C34" s="84"/>
      <c r="D34" s="84"/>
      <c r="E34" s="84"/>
      <c r="F34" s="84"/>
      <c r="G34" s="84"/>
      <c r="H34" s="84"/>
      <c r="I34" s="84"/>
      <c r="J34" s="209" t="s">
        <v>22</v>
      </c>
      <c r="K34" s="494" t="s">
        <v>23</v>
      </c>
      <c r="L34" s="494"/>
      <c r="M34" s="494"/>
      <c r="N34" s="494"/>
      <c r="O34" s="494"/>
      <c r="P34" s="494"/>
      <c r="Q34" s="494"/>
      <c r="R34" s="521"/>
      <c r="S34" s="521"/>
      <c r="T34" s="521"/>
      <c r="U34" s="521"/>
      <c r="V34" s="521"/>
      <c r="W34" s="226"/>
      <c r="X34" s="226"/>
      <c r="Y34" s="226"/>
      <c r="Z34" s="226"/>
      <c r="AA34" s="226"/>
      <c r="AB34" s="226"/>
      <c r="AC34" s="226"/>
      <c r="AD34" s="226"/>
      <c r="AE34" s="226"/>
      <c r="AF34" s="219"/>
      <c r="AG34" s="220"/>
      <c r="AH34" s="216"/>
      <c r="AI34" s="215"/>
      <c r="AJ34" s="215"/>
      <c r="AK34" s="216"/>
      <c r="AL34" s="216"/>
      <c r="AM34" s="216"/>
      <c r="AN34" s="216"/>
      <c r="AO34" s="512" t="s">
        <v>51</v>
      </c>
      <c r="AP34" s="512"/>
      <c r="AQ34" s="502"/>
      <c r="AR34" s="533" t="str">
        <f>$I$14</f>
        <v>ff</v>
      </c>
      <c r="AS34" s="534"/>
      <c r="AT34" s="534"/>
      <c r="AU34" s="534"/>
      <c r="AV34" s="534"/>
      <c r="AW34" s="534"/>
      <c r="AX34" s="534"/>
      <c r="AY34" s="534"/>
      <c r="AZ34" s="534"/>
      <c r="BA34" s="534"/>
      <c r="BB34" s="534"/>
      <c r="BC34" s="535"/>
      <c r="BD34" s="216"/>
      <c r="BE34" s="216"/>
      <c r="BF34" s="216"/>
      <c r="BG34" s="215"/>
      <c r="BH34" s="215"/>
      <c r="BI34" s="215"/>
      <c r="BJ34" s="215"/>
      <c r="BK34" s="233"/>
      <c r="BL34" s="233"/>
      <c r="BM34" s="233"/>
      <c r="BN34" s="233"/>
      <c r="BO34" s="228"/>
      <c r="BP34" s="399" t="str">
        <f>$K$30</f>
        <v>cc</v>
      </c>
      <c r="BQ34" s="427"/>
      <c r="BR34" s="248"/>
      <c r="BS34" s="399" t="str">
        <f>$K$49</f>
        <v>pp</v>
      </c>
      <c r="BT34" s="427"/>
      <c r="BU34" s="253"/>
      <c r="BV34" s="399" t="str">
        <f>$K$48</f>
        <v>oo</v>
      </c>
      <c r="BW34" s="427"/>
      <c r="BX34" s="255"/>
      <c r="BY34" s="403" t="str">
        <f>$K$45</f>
        <v>mm</v>
      </c>
      <c r="BZ34" s="427"/>
      <c r="CA34" s="261"/>
      <c r="CB34" s="414" t="str">
        <f>$K$34</f>
        <v>ff</v>
      </c>
      <c r="CC34" s="432"/>
      <c r="CD34" s="214"/>
      <c r="CE34" s="414" t="str">
        <f>$K$31</f>
        <v>dd</v>
      </c>
      <c r="CF34" s="432"/>
      <c r="CG34" s="214"/>
      <c r="CH34" s="414" t="str">
        <f>$K$49</f>
        <v>pp</v>
      </c>
      <c r="CI34" s="432"/>
      <c r="CJ34" s="214"/>
      <c r="CK34" s="214"/>
      <c r="CL34" s="214"/>
      <c r="CM34" s="243"/>
      <c r="CS34" s="436"/>
    </row>
    <row r="35" spans="1:97" s="85" customFormat="1" ht="34.950000000000003" customHeight="1" thickTop="1" thickBot="1" x14ac:dyDescent="0.45">
      <c r="A35" s="205"/>
      <c r="B35" s="84"/>
      <c r="C35" s="84"/>
      <c r="D35" s="84"/>
      <c r="E35" s="84"/>
      <c r="F35" s="84"/>
      <c r="G35" s="84"/>
      <c r="H35" s="84"/>
      <c r="I35" s="84"/>
      <c r="J35" s="208"/>
      <c r="K35" s="522"/>
      <c r="L35" s="522"/>
      <c r="M35" s="522"/>
      <c r="N35" s="522"/>
      <c r="O35" s="522"/>
      <c r="P35" s="522"/>
      <c r="Q35" s="522"/>
      <c r="R35" s="523"/>
      <c r="S35" s="523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9"/>
      <c r="AG35" s="229"/>
      <c r="AH35" s="229"/>
      <c r="AI35" s="215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29"/>
      <c r="BH35" s="229"/>
      <c r="BI35" s="229"/>
      <c r="BJ35" s="229"/>
      <c r="BK35" s="231"/>
      <c r="BL35" s="231"/>
      <c r="BM35" s="231"/>
      <c r="BN35" s="232"/>
      <c r="BO35" s="217"/>
      <c r="BP35" s="248"/>
      <c r="BQ35" s="355"/>
      <c r="BR35" s="248"/>
      <c r="BS35" s="248"/>
      <c r="BT35" s="355"/>
      <c r="BU35" s="248"/>
      <c r="BV35" s="248"/>
      <c r="BW35" s="355"/>
      <c r="BX35" s="254"/>
      <c r="BY35" s="254"/>
      <c r="BZ35" s="347"/>
      <c r="CA35" s="254"/>
      <c r="CB35" s="254"/>
      <c r="CC35" s="347"/>
      <c r="CD35" s="214"/>
      <c r="CE35" s="254"/>
      <c r="CF35" s="347"/>
      <c r="CG35" s="214"/>
      <c r="CH35" s="254"/>
      <c r="CI35" s="347"/>
      <c r="CJ35" s="214"/>
      <c r="CK35" s="214"/>
      <c r="CL35" s="214"/>
      <c r="CM35" s="243"/>
      <c r="CQ35" s="195"/>
      <c r="CS35" s="436"/>
    </row>
    <row r="36" spans="1:97" s="85" customFormat="1" ht="34.950000000000003" customHeight="1" thickTop="1" thickBot="1" x14ac:dyDescent="0.3">
      <c r="A36" s="205"/>
      <c r="B36" s="84"/>
      <c r="C36" s="84"/>
      <c r="D36" s="84"/>
      <c r="E36" s="84"/>
      <c r="F36" s="84"/>
      <c r="G36" s="84"/>
      <c r="H36" s="84"/>
      <c r="I36" s="84"/>
      <c r="J36" s="209" t="s">
        <v>25</v>
      </c>
      <c r="K36" s="494" t="s">
        <v>26</v>
      </c>
      <c r="L36" s="494"/>
      <c r="M36" s="494"/>
      <c r="N36" s="494"/>
      <c r="O36" s="494"/>
      <c r="P36" s="494"/>
      <c r="Q36" s="494"/>
      <c r="R36" s="521"/>
      <c r="S36" s="521"/>
      <c r="T36" s="521"/>
      <c r="U36" s="521"/>
      <c r="V36" s="521"/>
      <c r="W36" s="217"/>
      <c r="X36" s="217"/>
      <c r="Y36" s="217"/>
      <c r="Z36" s="217"/>
      <c r="AA36" s="217"/>
      <c r="AB36" s="217"/>
      <c r="AC36" s="217"/>
      <c r="AD36" s="217"/>
      <c r="AE36" s="217"/>
      <c r="AF36" s="219"/>
      <c r="AG36" s="220"/>
      <c r="AH36" s="216"/>
      <c r="AI36" s="215"/>
      <c r="AJ36" s="216"/>
      <c r="AK36" s="216"/>
      <c r="AL36" s="216"/>
      <c r="AM36" s="216"/>
      <c r="AN36" s="216"/>
      <c r="AO36" s="512" t="s">
        <v>52</v>
      </c>
      <c r="AP36" s="512"/>
      <c r="AQ36" s="502"/>
      <c r="AR36" s="533" t="str">
        <f>$I$15</f>
        <v>gg</v>
      </c>
      <c r="AS36" s="534"/>
      <c r="AT36" s="534"/>
      <c r="AU36" s="534"/>
      <c r="AV36" s="534"/>
      <c r="AW36" s="534"/>
      <c r="AX36" s="534"/>
      <c r="AY36" s="534"/>
      <c r="AZ36" s="534"/>
      <c r="BA36" s="534"/>
      <c r="BB36" s="534"/>
      <c r="BC36" s="535"/>
      <c r="BD36" s="216"/>
      <c r="BE36" s="216"/>
      <c r="BF36" s="216"/>
      <c r="BG36" s="215"/>
      <c r="BH36" s="215"/>
      <c r="BI36" s="215"/>
      <c r="BJ36" s="215"/>
      <c r="BK36" s="233"/>
      <c r="BL36" s="233"/>
      <c r="BM36" s="233"/>
      <c r="BN36" s="233"/>
      <c r="BO36" s="228"/>
      <c r="BP36" s="398" t="str">
        <f>$K$28</f>
        <v>bb</v>
      </c>
      <c r="BQ36" s="426"/>
      <c r="BR36" s="248"/>
      <c r="BS36" s="398" t="str">
        <f>$K$34</f>
        <v>ff</v>
      </c>
      <c r="BT36" s="426"/>
      <c r="BU36" s="248"/>
      <c r="BV36" s="398" t="str">
        <f>$K$28</f>
        <v>bb</v>
      </c>
      <c r="BW36" s="426"/>
      <c r="BX36" s="255"/>
      <c r="BY36" s="398" t="str">
        <f>$K$28</f>
        <v>bb</v>
      </c>
      <c r="BZ36" s="426"/>
      <c r="CA36" s="261"/>
      <c r="CB36" s="413" t="str">
        <f>$K$28</f>
        <v>bb</v>
      </c>
      <c r="CC36" s="431"/>
      <c r="CD36" s="214"/>
      <c r="CE36" s="413" t="str">
        <f>$K$43</f>
        <v>ll</v>
      </c>
      <c r="CF36" s="431"/>
      <c r="CG36" s="214"/>
      <c r="CH36" s="413" t="str">
        <f>$K$40</f>
        <v>jj</v>
      </c>
      <c r="CI36" s="431"/>
      <c r="CJ36" s="214"/>
      <c r="CK36" s="214"/>
      <c r="CL36" s="214"/>
      <c r="CM36" s="243"/>
      <c r="CS36" s="436"/>
    </row>
    <row r="37" spans="1:97" s="85" customFormat="1" ht="34.950000000000003" customHeight="1" thickTop="1" thickBot="1" x14ac:dyDescent="0.45">
      <c r="A37" s="205"/>
      <c r="B37" s="84"/>
      <c r="C37" s="84"/>
      <c r="D37" s="84"/>
      <c r="E37" s="84"/>
      <c r="F37" s="84"/>
      <c r="G37" s="84"/>
      <c r="H37" s="84"/>
      <c r="I37" s="84"/>
      <c r="J37" s="209" t="s">
        <v>28</v>
      </c>
      <c r="K37" s="494" t="s">
        <v>29</v>
      </c>
      <c r="L37" s="494"/>
      <c r="M37" s="494"/>
      <c r="N37" s="494"/>
      <c r="O37" s="494"/>
      <c r="P37" s="494"/>
      <c r="Q37" s="494"/>
      <c r="R37" s="521"/>
      <c r="S37" s="521"/>
      <c r="T37" s="521"/>
      <c r="U37" s="521"/>
      <c r="V37" s="521"/>
      <c r="W37" s="217"/>
      <c r="X37" s="217"/>
      <c r="Y37" s="217"/>
      <c r="Z37" s="217"/>
      <c r="AA37" s="217"/>
      <c r="AB37" s="217"/>
      <c r="AC37" s="217"/>
      <c r="AD37" s="217"/>
      <c r="AE37" s="217"/>
      <c r="AF37" s="219"/>
      <c r="AG37" s="220"/>
      <c r="AH37" s="216"/>
      <c r="AI37" s="215"/>
      <c r="AJ37" s="216"/>
      <c r="AK37" s="216"/>
      <c r="AL37" s="216"/>
      <c r="AM37" s="216"/>
      <c r="AN37" s="216"/>
      <c r="AO37" s="512" t="s">
        <v>53</v>
      </c>
      <c r="AP37" s="512"/>
      <c r="AQ37" s="502"/>
      <c r="AR37" s="533" t="str">
        <f>$I$16</f>
        <v>hh</v>
      </c>
      <c r="AS37" s="534"/>
      <c r="AT37" s="534"/>
      <c r="AU37" s="534"/>
      <c r="AV37" s="534"/>
      <c r="AW37" s="534"/>
      <c r="AX37" s="534"/>
      <c r="AY37" s="534"/>
      <c r="AZ37" s="534"/>
      <c r="BA37" s="534"/>
      <c r="BB37" s="534"/>
      <c r="BC37" s="535"/>
      <c r="BD37" s="216"/>
      <c r="BE37" s="216"/>
      <c r="BF37" s="216"/>
      <c r="BG37" s="229"/>
      <c r="BH37" s="229"/>
      <c r="BI37" s="229"/>
      <c r="BJ37" s="229"/>
      <c r="BK37" s="217"/>
      <c r="BL37" s="217"/>
      <c r="BM37" s="217"/>
      <c r="BN37" s="217"/>
      <c r="BO37" s="217"/>
      <c r="BP37" s="399" t="str">
        <f>$K$31</f>
        <v>dd</v>
      </c>
      <c r="BQ37" s="427"/>
      <c r="BR37" s="248"/>
      <c r="BS37" s="403" t="str">
        <f>$K$39</f>
        <v>ii</v>
      </c>
      <c r="BT37" s="427"/>
      <c r="BU37" s="253"/>
      <c r="BV37" s="399" t="str">
        <f>$K$39</f>
        <v>ii</v>
      </c>
      <c r="BW37" s="427"/>
      <c r="BX37" s="255"/>
      <c r="BY37" s="399" t="str">
        <f>$K$43</f>
        <v>ll</v>
      </c>
      <c r="BZ37" s="427"/>
      <c r="CA37" s="261"/>
      <c r="CB37" s="414" t="str">
        <f>$K$33</f>
        <v>ee</v>
      </c>
      <c r="CC37" s="432"/>
      <c r="CD37" s="214"/>
      <c r="CE37" s="414" t="str">
        <f>$K$46</f>
        <v>nn</v>
      </c>
      <c r="CF37" s="432"/>
      <c r="CG37" s="214"/>
      <c r="CH37" s="414" t="str">
        <f>$K$46</f>
        <v>nn</v>
      </c>
      <c r="CI37" s="432"/>
      <c r="CJ37" s="214"/>
      <c r="CK37" s="214"/>
      <c r="CL37" s="214"/>
      <c r="CM37" s="243"/>
      <c r="CS37" s="436"/>
    </row>
    <row r="38" spans="1:97" s="85" customFormat="1" ht="34.950000000000003" customHeight="1" thickTop="1" thickBot="1" x14ac:dyDescent="0.3">
      <c r="A38" s="205"/>
      <c r="B38" s="84"/>
      <c r="C38" s="84"/>
      <c r="D38" s="84"/>
      <c r="E38" s="84"/>
      <c r="F38" s="84"/>
      <c r="G38" s="84"/>
      <c r="H38" s="84"/>
      <c r="I38" s="84"/>
      <c r="J38" s="208"/>
      <c r="K38" s="522"/>
      <c r="L38" s="522"/>
      <c r="M38" s="522"/>
      <c r="N38" s="522"/>
      <c r="O38" s="522"/>
      <c r="P38" s="522"/>
      <c r="Q38" s="522"/>
      <c r="R38" s="523"/>
      <c r="S38" s="523"/>
      <c r="T38" s="352"/>
      <c r="U38" s="352"/>
      <c r="V38" s="352"/>
      <c r="W38" s="217"/>
      <c r="X38" s="217"/>
      <c r="Y38" s="217"/>
      <c r="Z38" s="217"/>
      <c r="AA38" s="217"/>
      <c r="AB38" s="217"/>
      <c r="AC38" s="217"/>
      <c r="AD38" s="217"/>
      <c r="AE38" s="217"/>
      <c r="AF38" s="215"/>
      <c r="AG38" s="215"/>
      <c r="AH38" s="215"/>
      <c r="AI38" s="215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5"/>
      <c r="BH38" s="215"/>
      <c r="BI38" s="215"/>
      <c r="BJ38" s="215"/>
      <c r="BK38" s="217"/>
      <c r="BL38" s="217"/>
      <c r="BM38" s="217"/>
      <c r="BN38" s="217"/>
      <c r="BO38" s="217"/>
      <c r="BP38" s="248"/>
      <c r="BQ38" s="355"/>
      <c r="BR38" s="248"/>
      <c r="BS38" s="248"/>
      <c r="BT38" s="355"/>
      <c r="BU38" s="248"/>
      <c r="BV38" s="248"/>
      <c r="BW38" s="355"/>
      <c r="BX38" s="254"/>
      <c r="BY38" s="254"/>
      <c r="BZ38" s="347"/>
      <c r="CA38" s="254"/>
      <c r="CB38" s="254"/>
      <c r="CC38" s="347"/>
      <c r="CD38" s="214"/>
      <c r="CE38" s="254"/>
      <c r="CF38" s="347"/>
      <c r="CG38" s="214"/>
      <c r="CH38" s="254"/>
      <c r="CI38" s="347"/>
      <c r="CJ38" s="214"/>
      <c r="CK38" s="214"/>
      <c r="CL38" s="214"/>
      <c r="CM38" s="243"/>
      <c r="CS38" s="436"/>
    </row>
    <row r="39" spans="1:97" s="85" customFormat="1" ht="34.950000000000003" customHeight="1" thickTop="1" thickBot="1" x14ac:dyDescent="0.45">
      <c r="A39" s="205"/>
      <c r="B39" s="84"/>
      <c r="C39" s="84"/>
      <c r="D39" s="84"/>
      <c r="E39" s="84"/>
      <c r="F39" s="84"/>
      <c r="G39" s="84"/>
      <c r="H39" s="84"/>
      <c r="I39" s="84"/>
      <c r="J39" s="209" t="s">
        <v>54</v>
      </c>
      <c r="K39" s="494" t="s">
        <v>55</v>
      </c>
      <c r="L39" s="494"/>
      <c r="M39" s="494"/>
      <c r="N39" s="494"/>
      <c r="O39" s="494"/>
      <c r="P39" s="494"/>
      <c r="Q39" s="494"/>
      <c r="R39" s="521"/>
      <c r="S39" s="521"/>
      <c r="T39" s="521"/>
      <c r="U39" s="521"/>
      <c r="V39" s="521"/>
      <c r="W39" s="217"/>
      <c r="X39" s="217"/>
      <c r="Y39" s="217"/>
      <c r="Z39" s="217"/>
      <c r="AA39" s="217"/>
      <c r="AB39" s="217"/>
      <c r="AC39" s="217"/>
      <c r="AD39" s="217"/>
      <c r="AE39" s="217"/>
      <c r="AF39" s="219"/>
      <c r="AG39" s="220"/>
      <c r="AH39" s="216"/>
      <c r="AI39" s="215"/>
      <c r="AJ39" s="216"/>
      <c r="AK39" s="216"/>
      <c r="AL39" s="216"/>
      <c r="AM39" s="216"/>
      <c r="AN39" s="216"/>
      <c r="AO39" s="512" t="s">
        <v>56</v>
      </c>
      <c r="AP39" s="512"/>
      <c r="AQ39" s="502"/>
      <c r="AR39" s="533" t="str">
        <f>$I$17</f>
        <v>ii</v>
      </c>
      <c r="AS39" s="534"/>
      <c r="AT39" s="534"/>
      <c r="AU39" s="534"/>
      <c r="AV39" s="534"/>
      <c r="AW39" s="534"/>
      <c r="AX39" s="534"/>
      <c r="AY39" s="534"/>
      <c r="AZ39" s="534"/>
      <c r="BA39" s="534"/>
      <c r="BB39" s="534"/>
      <c r="BC39" s="535"/>
      <c r="BD39" s="216"/>
      <c r="BE39" s="216"/>
      <c r="BF39" s="216"/>
      <c r="BG39" s="229"/>
      <c r="BH39" s="229"/>
      <c r="BI39" s="229"/>
      <c r="BJ39" s="229"/>
      <c r="BK39" s="217"/>
      <c r="BL39" s="217"/>
      <c r="BM39" s="217"/>
      <c r="BN39" s="217"/>
      <c r="BO39" s="217"/>
      <c r="BP39" s="398" t="str">
        <f>$K$33</f>
        <v>ee</v>
      </c>
      <c r="BQ39" s="426"/>
      <c r="BR39" s="251"/>
      <c r="BS39" s="398" t="str">
        <f>$K$37</f>
        <v>hh</v>
      </c>
      <c r="BT39" s="426"/>
      <c r="BU39" s="251"/>
      <c r="BV39" s="398" t="str">
        <f>$K$30</f>
        <v>cc</v>
      </c>
      <c r="BW39" s="426"/>
      <c r="BX39" s="255"/>
      <c r="BY39" s="398" t="str">
        <f>$K$33</f>
        <v>ee</v>
      </c>
      <c r="BZ39" s="426"/>
      <c r="CA39" s="261"/>
      <c r="CB39" s="413" t="str">
        <f>$K$30</f>
        <v>cc</v>
      </c>
      <c r="CC39" s="431"/>
      <c r="CD39" s="214"/>
      <c r="CE39" s="413" t="str">
        <f>$K$42</f>
        <v>kk</v>
      </c>
      <c r="CF39" s="431"/>
      <c r="CG39" s="214"/>
      <c r="CH39" s="413" t="str">
        <f>$K$39</f>
        <v>ii</v>
      </c>
      <c r="CI39" s="431"/>
      <c r="CJ39" s="214"/>
      <c r="CK39" s="214"/>
      <c r="CL39" s="214"/>
      <c r="CM39" s="243"/>
      <c r="CS39" s="436"/>
    </row>
    <row r="40" spans="1:97" s="85" customFormat="1" ht="34.950000000000003" customHeight="1" thickTop="1" thickBot="1" x14ac:dyDescent="0.3">
      <c r="A40" s="205"/>
      <c r="B40" s="84"/>
      <c r="C40" s="84"/>
      <c r="D40" s="84"/>
      <c r="E40" s="84"/>
      <c r="F40" s="84"/>
      <c r="G40" s="84"/>
      <c r="H40" s="84"/>
      <c r="I40" s="84"/>
      <c r="J40" s="209" t="s">
        <v>57</v>
      </c>
      <c r="K40" s="494" t="s">
        <v>58</v>
      </c>
      <c r="L40" s="494"/>
      <c r="M40" s="494"/>
      <c r="N40" s="494"/>
      <c r="O40" s="494"/>
      <c r="P40" s="494"/>
      <c r="Q40" s="494"/>
      <c r="R40" s="521"/>
      <c r="S40" s="521"/>
      <c r="T40" s="521"/>
      <c r="U40" s="521"/>
      <c r="V40" s="521"/>
      <c r="W40" s="217"/>
      <c r="X40" s="217"/>
      <c r="Y40" s="217"/>
      <c r="Z40" s="217"/>
      <c r="AA40" s="217"/>
      <c r="AB40" s="217"/>
      <c r="AC40" s="217"/>
      <c r="AD40" s="217"/>
      <c r="AE40" s="217"/>
      <c r="AF40" s="219"/>
      <c r="AG40" s="220"/>
      <c r="AH40" s="216"/>
      <c r="AI40" s="215"/>
      <c r="AJ40" s="216"/>
      <c r="AK40" s="216"/>
      <c r="AL40" s="216"/>
      <c r="AM40" s="216"/>
      <c r="AN40" s="216"/>
      <c r="AO40" s="512" t="s">
        <v>59</v>
      </c>
      <c r="AP40" s="512"/>
      <c r="AQ40" s="502"/>
      <c r="AR40" s="533" t="str">
        <f>$I$18</f>
        <v>jj</v>
      </c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535"/>
      <c r="BD40" s="216"/>
      <c r="BE40" s="216"/>
      <c r="BF40" s="216"/>
      <c r="BG40" s="215"/>
      <c r="BH40" s="215"/>
      <c r="BI40" s="215"/>
      <c r="BJ40" s="215"/>
      <c r="BK40" s="217"/>
      <c r="BL40" s="217"/>
      <c r="BM40" s="217"/>
      <c r="BN40" s="217"/>
      <c r="BO40" s="217"/>
      <c r="BP40" s="399" t="str">
        <f>$K$36</f>
        <v>gg</v>
      </c>
      <c r="BQ40" s="427"/>
      <c r="BR40" s="248"/>
      <c r="BS40" s="399" t="str">
        <f>$K$48</f>
        <v>oo</v>
      </c>
      <c r="BT40" s="427"/>
      <c r="BU40" s="253"/>
      <c r="BV40" s="399" t="str">
        <f>$K$45</f>
        <v>mm</v>
      </c>
      <c r="BW40" s="427"/>
      <c r="BX40" s="255"/>
      <c r="BY40" s="403" t="str">
        <f>$K$37</f>
        <v>hh</v>
      </c>
      <c r="BZ40" s="427"/>
      <c r="CA40" s="261"/>
      <c r="CB40" s="414" t="str">
        <f>$K$36</f>
        <v>gg</v>
      </c>
      <c r="CC40" s="432"/>
      <c r="CD40" s="214"/>
      <c r="CE40" s="414" t="str">
        <f>$K$49</f>
        <v>pp</v>
      </c>
      <c r="CF40" s="432"/>
      <c r="CG40" s="214"/>
      <c r="CH40" s="414" t="str">
        <f>$K$48</f>
        <v>oo</v>
      </c>
      <c r="CI40" s="432"/>
      <c r="CJ40" s="214"/>
      <c r="CK40" s="214"/>
      <c r="CL40" s="214"/>
      <c r="CM40" s="243"/>
      <c r="CS40" s="436"/>
    </row>
    <row r="41" spans="1:97" s="85" customFormat="1" ht="34.950000000000003" customHeight="1" thickTop="1" thickBot="1" x14ac:dyDescent="0.45">
      <c r="A41" s="205"/>
      <c r="B41" s="84"/>
      <c r="C41" s="84"/>
      <c r="D41" s="84"/>
      <c r="E41" s="84"/>
      <c r="F41" s="84"/>
      <c r="G41" s="84"/>
      <c r="H41" s="84"/>
      <c r="I41" s="84"/>
      <c r="J41" s="208"/>
      <c r="K41" s="522"/>
      <c r="L41" s="522"/>
      <c r="M41" s="522"/>
      <c r="N41" s="522"/>
      <c r="O41" s="522"/>
      <c r="P41" s="522"/>
      <c r="Q41" s="522"/>
      <c r="R41" s="523"/>
      <c r="S41" s="523"/>
      <c r="T41" s="352"/>
      <c r="U41" s="352"/>
      <c r="V41" s="352"/>
      <c r="W41" s="217"/>
      <c r="X41" s="217"/>
      <c r="Y41" s="217"/>
      <c r="Z41" s="217"/>
      <c r="AA41" s="217"/>
      <c r="AB41" s="217"/>
      <c r="AC41" s="217"/>
      <c r="AD41" s="217"/>
      <c r="AE41" s="217"/>
      <c r="AF41" s="229"/>
      <c r="AG41" s="229"/>
      <c r="AH41" s="229"/>
      <c r="AI41" s="215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29"/>
      <c r="BH41" s="229"/>
      <c r="BI41" s="229"/>
      <c r="BJ41" s="229"/>
      <c r="BK41" s="210"/>
      <c r="BL41" s="217"/>
      <c r="BM41" s="217"/>
      <c r="BN41" s="217"/>
      <c r="BO41" s="217"/>
      <c r="BP41" s="248"/>
      <c r="BQ41" s="355"/>
      <c r="BR41" s="248"/>
      <c r="BS41" s="248"/>
      <c r="BT41" s="355"/>
      <c r="BU41" s="248"/>
      <c r="BV41" s="248"/>
      <c r="BW41" s="355"/>
      <c r="BX41" s="254"/>
      <c r="BY41" s="254"/>
      <c r="BZ41" s="347"/>
      <c r="CA41" s="254"/>
      <c r="CB41" s="254"/>
      <c r="CC41" s="347"/>
      <c r="CD41" s="214"/>
      <c r="CE41" s="254"/>
      <c r="CF41" s="347"/>
      <c r="CG41" s="214"/>
      <c r="CH41" s="254"/>
      <c r="CI41" s="347"/>
      <c r="CJ41" s="214"/>
      <c r="CK41" s="214"/>
      <c r="CL41" s="214"/>
      <c r="CM41" s="243"/>
      <c r="CS41" s="436"/>
    </row>
    <row r="42" spans="1:97" s="85" customFormat="1" ht="34.950000000000003" customHeight="1" thickTop="1" thickBot="1" x14ac:dyDescent="0.3">
      <c r="A42" s="205"/>
      <c r="B42" s="84"/>
      <c r="C42" s="84"/>
      <c r="D42" s="84"/>
      <c r="E42" s="84"/>
      <c r="F42" s="84"/>
      <c r="G42" s="84"/>
      <c r="H42" s="84"/>
      <c r="I42" s="84"/>
      <c r="J42" s="209" t="s">
        <v>60</v>
      </c>
      <c r="K42" s="494" t="s">
        <v>61</v>
      </c>
      <c r="L42" s="494"/>
      <c r="M42" s="494"/>
      <c r="N42" s="494"/>
      <c r="O42" s="494"/>
      <c r="P42" s="494"/>
      <c r="Q42" s="494"/>
      <c r="R42" s="521"/>
      <c r="S42" s="521"/>
      <c r="T42" s="521"/>
      <c r="U42" s="521"/>
      <c r="V42" s="521"/>
      <c r="W42" s="217"/>
      <c r="X42" s="217"/>
      <c r="Y42" s="217"/>
      <c r="Z42" s="217"/>
      <c r="AA42" s="217"/>
      <c r="AB42" s="217"/>
      <c r="AC42" s="217"/>
      <c r="AD42" s="217"/>
      <c r="AE42" s="217"/>
      <c r="AF42" s="219"/>
      <c r="AG42" s="220"/>
      <c r="AH42" s="216"/>
      <c r="AI42" s="215"/>
      <c r="AJ42" s="216"/>
      <c r="AK42" s="216"/>
      <c r="AL42" s="216"/>
      <c r="AM42" s="216"/>
      <c r="AN42" s="216"/>
      <c r="AO42" s="512" t="s">
        <v>62</v>
      </c>
      <c r="AP42" s="513"/>
      <c r="AQ42" s="514"/>
      <c r="AR42" s="533" t="str">
        <f>$I$19</f>
        <v>kk</v>
      </c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5"/>
      <c r="BD42" s="216"/>
      <c r="BE42" s="216"/>
      <c r="BF42" s="216"/>
      <c r="BG42" s="215"/>
      <c r="BH42" s="215"/>
      <c r="BI42" s="215"/>
      <c r="BJ42" s="215"/>
      <c r="BK42" s="217"/>
      <c r="BL42" s="217"/>
      <c r="BM42" s="217"/>
      <c r="BN42" s="217"/>
      <c r="BO42" s="217"/>
      <c r="BP42" s="398" t="str">
        <f>$K$34</f>
        <v>ff</v>
      </c>
      <c r="BQ42" s="426"/>
      <c r="BR42" s="248"/>
      <c r="BS42" s="398" t="str">
        <f>$K$27</f>
        <v>aa</v>
      </c>
      <c r="BT42" s="426"/>
      <c r="BU42" s="248"/>
      <c r="BV42" s="398" t="str">
        <f>$K$33</f>
        <v>ee</v>
      </c>
      <c r="BW42" s="426"/>
      <c r="BX42" s="255"/>
      <c r="BY42" s="398" t="str">
        <f>$K$27</f>
        <v>aa</v>
      </c>
      <c r="BZ42" s="426"/>
      <c r="CA42" s="261"/>
      <c r="CB42" s="413" t="str">
        <f>$K$31</f>
        <v>dd</v>
      </c>
      <c r="CC42" s="431"/>
      <c r="CD42" s="214"/>
      <c r="CE42" s="413" t="str">
        <f>$K$39</f>
        <v>ii</v>
      </c>
      <c r="CF42" s="431"/>
      <c r="CG42" s="214"/>
      <c r="CH42" s="413" t="str">
        <f>$K$30</f>
        <v>cc</v>
      </c>
      <c r="CI42" s="431"/>
      <c r="CJ42" s="214"/>
      <c r="CK42" s="214"/>
      <c r="CL42" s="214"/>
      <c r="CM42" s="243"/>
      <c r="CS42" s="436"/>
    </row>
    <row r="43" spans="1:97" s="85" customFormat="1" ht="34.950000000000003" customHeight="1" thickTop="1" thickBot="1" x14ac:dyDescent="0.45">
      <c r="A43" s="205"/>
      <c r="B43" s="84"/>
      <c r="C43" s="84"/>
      <c r="D43" s="84"/>
      <c r="E43" s="84"/>
      <c r="F43" s="84"/>
      <c r="G43" s="84"/>
      <c r="H43" s="84"/>
      <c r="I43" s="84"/>
      <c r="J43" s="209" t="s">
        <v>63</v>
      </c>
      <c r="K43" s="494" t="s">
        <v>64</v>
      </c>
      <c r="L43" s="494"/>
      <c r="M43" s="494"/>
      <c r="N43" s="494"/>
      <c r="O43" s="494"/>
      <c r="P43" s="494"/>
      <c r="Q43" s="494"/>
      <c r="R43" s="521"/>
      <c r="S43" s="521"/>
      <c r="T43" s="521"/>
      <c r="U43" s="521"/>
      <c r="V43" s="521"/>
      <c r="W43" s="214"/>
      <c r="X43" s="214"/>
      <c r="Y43" s="214"/>
      <c r="Z43" s="214"/>
      <c r="AA43" s="214"/>
      <c r="AB43" s="214"/>
      <c r="AC43" s="214"/>
      <c r="AD43" s="214"/>
      <c r="AE43" s="214"/>
      <c r="AF43" s="219"/>
      <c r="AG43" s="220"/>
      <c r="AH43" s="216"/>
      <c r="AI43" s="215"/>
      <c r="AJ43" s="216"/>
      <c r="AK43" s="216"/>
      <c r="AL43" s="216"/>
      <c r="AM43" s="216"/>
      <c r="AN43" s="216"/>
      <c r="AO43" s="512" t="s">
        <v>65</v>
      </c>
      <c r="AP43" s="513"/>
      <c r="AQ43" s="514"/>
      <c r="AR43" s="533" t="str">
        <f>$I$20</f>
        <v>ll</v>
      </c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5"/>
      <c r="BD43" s="216"/>
      <c r="BE43" s="216"/>
      <c r="BF43" s="216"/>
      <c r="BG43" s="229"/>
      <c r="BH43" s="229"/>
      <c r="BI43" s="229"/>
      <c r="BJ43" s="229"/>
      <c r="BK43" s="214"/>
      <c r="BL43" s="217"/>
      <c r="BM43" s="217"/>
      <c r="BN43" s="217"/>
      <c r="BO43" s="217"/>
      <c r="BP43" s="399" t="str">
        <f>$K$37</f>
        <v>hh</v>
      </c>
      <c r="BQ43" s="427"/>
      <c r="BR43" s="248"/>
      <c r="BS43" s="403" t="str">
        <f>$K$46</f>
        <v>nn</v>
      </c>
      <c r="BT43" s="427"/>
      <c r="BU43" s="253"/>
      <c r="BV43" s="399" t="str">
        <f>$K$46</f>
        <v>nn</v>
      </c>
      <c r="BW43" s="427"/>
      <c r="BX43" s="255"/>
      <c r="BY43" s="399" t="str">
        <f>$K$42</f>
        <v>kk</v>
      </c>
      <c r="BZ43" s="427"/>
      <c r="CA43" s="261"/>
      <c r="CB43" s="414" t="str">
        <f>$K$37</f>
        <v>hh</v>
      </c>
      <c r="CC43" s="432"/>
      <c r="CD43" s="214"/>
      <c r="CE43" s="414" t="str">
        <f>$K$45</f>
        <v>mm</v>
      </c>
      <c r="CF43" s="432"/>
      <c r="CG43" s="214"/>
      <c r="CH43" s="414" t="str">
        <f>$K$42</f>
        <v>kk</v>
      </c>
      <c r="CI43" s="432"/>
      <c r="CJ43" s="214"/>
      <c r="CK43" s="214"/>
      <c r="CL43" s="214"/>
      <c r="CM43" s="243"/>
      <c r="CS43" s="436"/>
    </row>
    <row r="44" spans="1:97" s="85" customFormat="1" ht="34.950000000000003" customHeight="1" thickTop="1" thickBot="1" x14ac:dyDescent="0.3">
      <c r="A44" s="205"/>
      <c r="B44" s="84"/>
      <c r="C44" s="84"/>
      <c r="D44" s="84"/>
      <c r="E44" s="84"/>
      <c r="F44" s="84"/>
      <c r="G44" s="84"/>
      <c r="H44" s="84"/>
      <c r="I44" s="84"/>
      <c r="J44" s="209"/>
      <c r="K44" s="536"/>
      <c r="L44" s="536"/>
      <c r="M44" s="536"/>
      <c r="N44" s="536"/>
      <c r="O44" s="536"/>
      <c r="P44" s="536"/>
      <c r="Q44" s="536"/>
      <c r="R44" s="537"/>
      <c r="S44" s="537"/>
      <c r="T44" s="424"/>
      <c r="U44" s="424"/>
      <c r="V44" s="424"/>
      <c r="W44" s="425"/>
      <c r="X44" s="425"/>
      <c r="Y44" s="425"/>
      <c r="Z44" s="425"/>
      <c r="AA44" s="214"/>
      <c r="AB44" s="214"/>
      <c r="AC44" s="214"/>
      <c r="AD44" s="214"/>
      <c r="AE44" s="214"/>
      <c r="AF44" s="215"/>
      <c r="AG44" s="215"/>
      <c r="AH44" s="215"/>
      <c r="AI44" s="215"/>
      <c r="AJ44" s="216"/>
      <c r="AK44" s="216"/>
      <c r="AL44" s="216"/>
      <c r="AM44" s="216"/>
      <c r="AN44" s="216"/>
      <c r="AO44" s="215"/>
      <c r="AP44" s="215"/>
      <c r="AQ44" s="215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5"/>
      <c r="BH44" s="215"/>
      <c r="BI44" s="215"/>
      <c r="BJ44" s="215"/>
      <c r="BK44" s="214"/>
      <c r="BL44" s="217"/>
      <c r="BM44" s="217"/>
      <c r="BN44" s="217"/>
      <c r="BO44" s="217"/>
      <c r="BP44" s="241"/>
      <c r="BQ44" s="359"/>
      <c r="BR44" s="248"/>
      <c r="BS44" s="248"/>
      <c r="BT44" s="355"/>
      <c r="BU44" s="248"/>
      <c r="BV44" s="248"/>
      <c r="BW44" s="355"/>
      <c r="BX44" s="248"/>
      <c r="BY44" s="248"/>
      <c r="BZ44" s="355"/>
      <c r="CA44" s="248"/>
      <c r="CB44" s="248"/>
      <c r="CC44" s="347"/>
      <c r="CD44" s="214"/>
      <c r="CE44" s="248"/>
      <c r="CF44" s="347"/>
      <c r="CG44" s="214"/>
      <c r="CH44" s="248"/>
      <c r="CI44" s="347"/>
      <c r="CJ44" s="214"/>
      <c r="CK44" s="214"/>
      <c r="CL44" s="214"/>
      <c r="CM44" s="243"/>
      <c r="CS44" s="436"/>
    </row>
    <row r="45" spans="1:97" s="85" customFormat="1" ht="34.950000000000003" customHeight="1" thickTop="1" thickBot="1" x14ac:dyDescent="0.3">
      <c r="A45" s="205"/>
      <c r="B45" s="84"/>
      <c r="C45" s="84"/>
      <c r="D45" s="84"/>
      <c r="E45" s="84"/>
      <c r="F45" s="84"/>
      <c r="G45" s="84"/>
      <c r="H45" s="84"/>
      <c r="I45" s="84"/>
      <c r="J45" s="209" t="s">
        <v>68</v>
      </c>
      <c r="K45" s="494" t="s">
        <v>81</v>
      </c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214"/>
      <c r="X45" s="214"/>
      <c r="Y45" s="214"/>
      <c r="Z45" s="214"/>
      <c r="AA45" s="214"/>
      <c r="AB45" s="214"/>
      <c r="AC45" s="214"/>
      <c r="AD45" s="214"/>
      <c r="AE45" s="214"/>
      <c r="AF45" s="219"/>
      <c r="AG45" s="220"/>
      <c r="AH45" s="216"/>
      <c r="AI45" s="215"/>
      <c r="AJ45" s="216"/>
      <c r="AK45" s="216"/>
      <c r="AL45" s="216"/>
      <c r="AM45" s="216"/>
      <c r="AN45" s="216"/>
      <c r="AO45" s="512" t="s">
        <v>72</v>
      </c>
      <c r="AP45" s="513"/>
      <c r="AQ45" s="514"/>
      <c r="AR45" s="533" t="str">
        <f>$I$21</f>
        <v>mm</v>
      </c>
      <c r="AS45" s="534"/>
      <c r="AT45" s="534"/>
      <c r="AU45" s="534"/>
      <c r="AV45" s="534"/>
      <c r="AW45" s="534"/>
      <c r="AX45" s="534"/>
      <c r="AY45" s="534"/>
      <c r="AZ45" s="534"/>
      <c r="BA45" s="534"/>
      <c r="BB45" s="534"/>
      <c r="BC45" s="535"/>
      <c r="BD45" s="216"/>
      <c r="BE45" s="216"/>
      <c r="BF45" s="216"/>
      <c r="BG45" s="215"/>
      <c r="BH45" s="215"/>
      <c r="BI45" s="215"/>
      <c r="BJ45" s="215"/>
      <c r="BK45" s="214"/>
      <c r="BL45" s="217"/>
      <c r="BM45" s="217"/>
      <c r="BN45" s="217"/>
      <c r="BO45" s="217"/>
      <c r="BP45" s="398" t="str">
        <f>$K$39</f>
        <v>ii</v>
      </c>
      <c r="BQ45" s="426"/>
      <c r="BR45" s="251"/>
      <c r="BS45" s="398" t="str">
        <f>$K$28</f>
        <v>bb</v>
      </c>
      <c r="BT45" s="426"/>
      <c r="BU45" s="251"/>
      <c r="BV45" s="398" t="str">
        <f>$K$31</f>
        <v>dd</v>
      </c>
      <c r="BW45" s="426"/>
      <c r="BX45" s="255"/>
      <c r="BY45" s="398" t="str">
        <f>$K$30</f>
        <v>cc</v>
      </c>
      <c r="BZ45" s="426"/>
      <c r="CA45" s="261"/>
      <c r="CB45" s="413" t="str">
        <f>$K$39</f>
        <v>ii</v>
      </c>
      <c r="CC45" s="431"/>
      <c r="CD45" s="214"/>
      <c r="CE45" s="413" t="str">
        <f>$K$36</f>
        <v>gg</v>
      </c>
      <c r="CF45" s="431"/>
      <c r="CG45" s="214"/>
      <c r="CH45" s="413" t="str">
        <f>$K$31</f>
        <v>dd</v>
      </c>
      <c r="CI45" s="431"/>
      <c r="CJ45" s="214"/>
      <c r="CK45" s="214"/>
      <c r="CL45" s="214"/>
      <c r="CM45" s="243"/>
      <c r="CS45" s="436"/>
    </row>
    <row r="46" spans="1:97" s="85" customFormat="1" ht="34.950000000000003" customHeight="1" thickTop="1" thickBot="1" x14ac:dyDescent="0.3">
      <c r="A46" s="205"/>
      <c r="B46" s="84"/>
      <c r="C46" s="84"/>
      <c r="D46" s="84"/>
      <c r="E46" s="84"/>
      <c r="F46" s="84"/>
      <c r="G46" s="84"/>
      <c r="H46" s="84"/>
      <c r="I46" s="84"/>
      <c r="J46" s="209" t="s">
        <v>69</v>
      </c>
      <c r="K46" s="440" t="s">
        <v>82</v>
      </c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214"/>
      <c r="X46" s="214"/>
      <c r="Y46" s="214"/>
      <c r="Z46" s="214"/>
      <c r="AA46" s="214"/>
      <c r="AB46" s="214"/>
      <c r="AC46" s="214"/>
      <c r="AD46" s="214"/>
      <c r="AE46" s="214"/>
      <c r="AF46" s="219"/>
      <c r="AG46" s="220"/>
      <c r="AH46" s="216"/>
      <c r="AI46" s="215"/>
      <c r="AJ46" s="216"/>
      <c r="AK46" s="216"/>
      <c r="AL46" s="216"/>
      <c r="AM46" s="216"/>
      <c r="AN46" s="216"/>
      <c r="AO46" s="512" t="s">
        <v>73</v>
      </c>
      <c r="AP46" s="513"/>
      <c r="AQ46" s="514"/>
      <c r="AR46" s="533" t="str">
        <f>$I$22</f>
        <v>nn</v>
      </c>
      <c r="AS46" s="534"/>
      <c r="AT46" s="534"/>
      <c r="AU46" s="534"/>
      <c r="AV46" s="534"/>
      <c r="AW46" s="534"/>
      <c r="AX46" s="534"/>
      <c r="AY46" s="534"/>
      <c r="AZ46" s="534"/>
      <c r="BA46" s="534"/>
      <c r="BB46" s="534"/>
      <c r="BC46" s="535"/>
      <c r="BD46" s="216"/>
      <c r="BE46" s="216"/>
      <c r="BF46" s="216"/>
      <c r="BG46" s="215"/>
      <c r="BH46" s="215"/>
      <c r="BI46" s="215"/>
      <c r="BJ46" s="215"/>
      <c r="BK46" s="214"/>
      <c r="BL46" s="217"/>
      <c r="BM46" s="217"/>
      <c r="BN46" s="217"/>
      <c r="BO46" s="217"/>
      <c r="BP46" s="399" t="str">
        <f>$K$42</f>
        <v>kk</v>
      </c>
      <c r="BQ46" s="427"/>
      <c r="BR46" s="248"/>
      <c r="BS46" s="399" t="str">
        <f>$K$45</f>
        <v>mm</v>
      </c>
      <c r="BT46" s="427"/>
      <c r="BU46" s="253"/>
      <c r="BV46" s="399" t="str">
        <f>$K$40</f>
        <v>jj</v>
      </c>
      <c r="BW46" s="427"/>
      <c r="BX46" s="255"/>
      <c r="BY46" s="403" t="str">
        <f>$K$49</f>
        <v>pp</v>
      </c>
      <c r="BZ46" s="427"/>
      <c r="CA46" s="261"/>
      <c r="CB46" s="414" t="str">
        <f>$K$43</f>
        <v>ll</v>
      </c>
      <c r="CC46" s="432"/>
      <c r="CD46" s="214"/>
      <c r="CE46" s="414" t="str">
        <f>$K$40</f>
        <v>jj</v>
      </c>
      <c r="CF46" s="432"/>
      <c r="CG46" s="214"/>
      <c r="CH46" s="414" t="str">
        <f>$K$33</f>
        <v>ee</v>
      </c>
      <c r="CI46" s="432"/>
      <c r="CJ46" s="214"/>
      <c r="CK46" s="214"/>
      <c r="CL46" s="214"/>
      <c r="CM46" s="243"/>
      <c r="CS46" s="436"/>
    </row>
    <row r="47" spans="1:97" s="85" customFormat="1" ht="34.950000000000003" customHeight="1" thickTop="1" thickBot="1" x14ac:dyDescent="0.3">
      <c r="A47" s="205"/>
      <c r="B47" s="84"/>
      <c r="C47" s="84"/>
      <c r="D47" s="84"/>
      <c r="E47" s="84"/>
      <c r="F47" s="84"/>
      <c r="G47" s="84"/>
      <c r="H47" s="84"/>
      <c r="I47" s="84"/>
      <c r="J47" s="208"/>
      <c r="K47" s="350"/>
      <c r="L47" s="350"/>
      <c r="M47" s="350"/>
      <c r="N47" s="350"/>
      <c r="O47" s="350"/>
      <c r="P47" s="350"/>
      <c r="Q47" s="350"/>
      <c r="R47" s="353"/>
      <c r="S47" s="353"/>
      <c r="T47" s="353"/>
      <c r="U47" s="353"/>
      <c r="V47" s="353"/>
      <c r="W47" s="214"/>
      <c r="X47" s="214"/>
      <c r="Y47" s="214"/>
      <c r="Z47" s="214"/>
      <c r="AA47" s="214"/>
      <c r="AB47" s="214"/>
      <c r="AC47" s="214"/>
      <c r="AD47" s="214"/>
      <c r="AE47" s="214"/>
      <c r="AF47" s="215"/>
      <c r="AG47" s="215"/>
      <c r="AH47" s="215"/>
      <c r="AI47" s="516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514"/>
      <c r="BG47" s="215"/>
      <c r="BH47" s="215"/>
      <c r="BI47" s="215"/>
      <c r="BJ47" s="215"/>
      <c r="BK47" s="214"/>
      <c r="BL47" s="217"/>
      <c r="BM47" s="217"/>
      <c r="BN47" s="217"/>
      <c r="BO47" s="217"/>
      <c r="BP47" s="248"/>
      <c r="BQ47" s="355"/>
      <c r="BR47" s="248"/>
      <c r="BS47" s="248"/>
      <c r="BT47" s="355"/>
      <c r="BU47" s="248"/>
      <c r="BV47" s="248"/>
      <c r="BW47" s="355"/>
      <c r="BX47" s="254"/>
      <c r="BY47" s="254"/>
      <c r="BZ47" s="347"/>
      <c r="CA47" s="254"/>
      <c r="CB47" s="254"/>
      <c r="CC47" s="347"/>
      <c r="CD47" s="214"/>
      <c r="CE47" s="254"/>
      <c r="CF47" s="347"/>
      <c r="CG47" s="214"/>
      <c r="CH47" s="254"/>
      <c r="CI47" s="347"/>
      <c r="CJ47" s="214"/>
      <c r="CK47" s="214"/>
      <c r="CL47" s="214"/>
      <c r="CM47" s="243"/>
      <c r="CS47" s="436"/>
    </row>
    <row r="48" spans="1:97" s="85" customFormat="1" ht="34.950000000000003" customHeight="1" thickTop="1" thickBot="1" x14ac:dyDescent="0.3">
      <c r="A48" s="205"/>
      <c r="B48" s="84"/>
      <c r="C48" s="84"/>
      <c r="D48" s="84"/>
      <c r="E48" s="84"/>
      <c r="F48" s="84"/>
      <c r="G48" s="84"/>
      <c r="H48" s="84"/>
      <c r="I48" s="84"/>
      <c r="J48" s="209" t="s">
        <v>70</v>
      </c>
      <c r="K48" s="494" t="s">
        <v>83</v>
      </c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214"/>
      <c r="X48" s="214"/>
      <c r="Y48" s="214"/>
      <c r="Z48" s="214"/>
      <c r="AA48" s="214"/>
      <c r="AB48" s="214"/>
      <c r="AC48" s="214"/>
      <c r="AD48" s="214"/>
      <c r="AE48" s="214"/>
      <c r="AF48" s="215"/>
      <c r="AG48" s="215"/>
      <c r="AH48" s="215"/>
      <c r="AI48" s="215"/>
      <c r="AJ48" s="216"/>
      <c r="AK48" s="216"/>
      <c r="AL48" s="216"/>
      <c r="AM48" s="216"/>
      <c r="AN48" s="216"/>
      <c r="AO48" s="512" t="s">
        <v>74</v>
      </c>
      <c r="AP48" s="513"/>
      <c r="AQ48" s="514"/>
      <c r="AR48" s="533" t="str">
        <f>$I$23</f>
        <v>oo</v>
      </c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5"/>
      <c r="BD48" s="216"/>
      <c r="BE48" s="216"/>
      <c r="BF48" s="216"/>
      <c r="BG48" s="215"/>
      <c r="BH48" s="215"/>
      <c r="BI48" s="215"/>
      <c r="BJ48" s="215"/>
      <c r="BK48" s="214"/>
      <c r="BL48" s="217"/>
      <c r="BM48" s="217"/>
      <c r="BN48" s="217"/>
      <c r="BO48" s="217"/>
      <c r="BP48" s="398" t="str">
        <f>$K$40</f>
        <v>jj</v>
      </c>
      <c r="BQ48" s="426"/>
      <c r="BR48" s="248"/>
      <c r="BS48" s="398" t="str">
        <f>$K$30</f>
        <v>cc</v>
      </c>
      <c r="BT48" s="426"/>
      <c r="BU48" s="248"/>
      <c r="BV48" s="398" t="str">
        <f>$K$34</f>
        <v>ff</v>
      </c>
      <c r="BW48" s="426"/>
      <c r="BX48" s="255"/>
      <c r="BY48" s="398" t="str">
        <f>$K$31</f>
        <v>dd</v>
      </c>
      <c r="BZ48" s="426"/>
      <c r="CA48" s="261"/>
      <c r="CB48" s="413" t="str">
        <f>$K$40</f>
        <v>jj</v>
      </c>
      <c r="CC48" s="431"/>
      <c r="CD48" s="214"/>
      <c r="CE48" s="413" t="str">
        <f>$K$30</f>
        <v>cc</v>
      </c>
      <c r="CF48" s="431"/>
      <c r="CG48" s="214"/>
      <c r="CH48" s="413" t="str">
        <f>$K$27</f>
        <v>aa</v>
      </c>
      <c r="CI48" s="431"/>
      <c r="CJ48" s="214"/>
      <c r="CK48" s="214"/>
      <c r="CL48" s="214"/>
      <c r="CM48" s="243"/>
      <c r="CS48" s="436"/>
    </row>
    <row r="49" spans="1:97" s="85" customFormat="1" ht="34.950000000000003" customHeight="1" thickTop="1" thickBot="1" x14ac:dyDescent="0.45">
      <c r="A49" s="205"/>
      <c r="B49" s="84"/>
      <c r="C49" s="84"/>
      <c r="D49" s="84"/>
      <c r="E49" s="84"/>
      <c r="F49" s="84"/>
      <c r="G49" s="84"/>
      <c r="H49" s="84"/>
      <c r="I49" s="84"/>
      <c r="J49" s="209" t="s">
        <v>71</v>
      </c>
      <c r="K49" s="440" t="s">
        <v>84</v>
      </c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214"/>
      <c r="X49" s="214"/>
      <c r="Y49" s="214"/>
      <c r="Z49" s="214"/>
      <c r="AA49" s="214"/>
      <c r="AB49" s="214"/>
      <c r="AC49" s="214"/>
      <c r="AD49" s="214"/>
      <c r="AE49" s="214"/>
      <c r="AF49" s="215"/>
      <c r="AG49" s="215"/>
      <c r="AH49" s="215"/>
      <c r="AI49" s="218"/>
      <c r="AJ49" s="218"/>
      <c r="AK49" s="218"/>
      <c r="AL49" s="218"/>
      <c r="AM49" s="218"/>
      <c r="AN49" s="218"/>
      <c r="AO49" s="512" t="s">
        <v>75</v>
      </c>
      <c r="AP49" s="513"/>
      <c r="AQ49" s="514"/>
      <c r="AR49" s="533" t="str">
        <f>$I$24</f>
        <v>pp</v>
      </c>
      <c r="AS49" s="534"/>
      <c r="AT49" s="534"/>
      <c r="AU49" s="534"/>
      <c r="AV49" s="534"/>
      <c r="AW49" s="534"/>
      <c r="AX49" s="534"/>
      <c r="AY49" s="534"/>
      <c r="AZ49" s="534"/>
      <c r="BA49" s="534"/>
      <c r="BB49" s="534"/>
      <c r="BC49" s="535"/>
      <c r="BD49" s="218"/>
      <c r="BE49" s="218"/>
      <c r="BF49" s="218"/>
      <c r="BG49" s="215"/>
      <c r="BH49" s="215"/>
      <c r="BI49" s="215"/>
      <c r="BJ49" s="215"/>
      <c r="BK49" s="214"/>
      <c r="BL49" s="217"/>
      <c r="BM49" s="217"/>
      <c r="BN49" s="217"/>
      <c r="BO49" s="217"/>
      <c r="BP49" s="399" t="str">
        <f>$K$43</f>
        <v>ll</v>
      </c>
      <c r="BQ49" s="427"/>
      <c r="BR49" s="248"/>
      <c r="BS49" s="403" t="str">
        <f>$K$40</f>
        <v>jj</v>
      </c>
      <c r="BT49" s="427"/>
      <c r="BU49" s="253"/>
      <c r="BV49" s="399" t="str">
        <f>$K$43</f>
        <v>ll</v>
      </c>
      <c r="BW49" s="427"/>
      <c r="BX49" s="255"/>
      <c r="BY49" s="399" t="str">
        <f>$K$48</f>
        <v>oo</v>
      </c>
      <c r="BZ49" s="427"/>
      <c r="CA49" s="261"/>
      <c r="CB49" s="414" t="str">
        <f>$K$49</f>
        <v>pp</v>
      </c>
      <c r="CC49" s="432"/>
      <c r="CD49" s="214"/>
      <c r="CE49" s="414" t="str">
        <f>$K$33</f>
        <v>ee</v>
      </c>
      <c r="CF49" s="432"/>
      <c r="CG49" s="214"/>
      <c r="CH49" s="414" t="str">
        <f>$K$37</f>
        <v>hh</v>
      </c>
      <c r="CI49" s="432"/>
      <c r="CJ49" s="214"/>
      <c r="CK49" s="214"/>
      <c r="CL49" s="214"/>
      <c r="CM49" s="243"/>
      <c r="CS49" s="436"/>
    </row>
    <row r="50" spans="1:97" s="85" customFormat="1" ht="34.950000000000003" customHeight="1" thickTop="1" x14ac:dyDescent="0.25">
      <c r="A50" s="205"/>
      <c r="B50" s="84"/>
      <c r="C50" s="84"/>
      <c r="D50" s="84"/>
      <c r="E50" s="84"/>
      <c r="F50" s="84"/>
      <c r="G50" s="84"/>
      <c r="H50" s="84"/>
      <c r="I50" s="84"/>
      <c r="J50" s="210"/>
      <c r="K50" s="522"/>
      <c r="L50" s="523"/>
      <c r="M50" s="523"/>
      <c r="N50" s="523"/>
      <c r="O50" s="523"/>
      <c r="P50" s="523"/>
      <c r="Q50" s="523"/>
      <c r="R50" s="523"/>
      <c r="S50" s="523"/>
      <c r="T50" s="353"/>
      <c r="U50" s="353"/>
      <c r="V50" s="353"/>
      <c r="W50" s="214"/>
      <c r="X50" s="214"/>
      <c r="Y50" s="214"/>
      <c r="Z50" s="214"/>
      <c r="AA50" s="214"/>
      <c r="AB50" s="214"/>
      <c r="AC50" s="214"/>
      <c r="AD50" s="214"/>
      <c r="AE50" s="214"/>
      <c r="AF50" s="215"/>
      <c r="AG50" s="215"/>
      <c r="AH50" s="215"/>
      <c r="AI50" s="215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5"/>
      <c r="BH50" s="215"/>
      <c r="BI50" s="215"/>
      <c r="BJ50" s="215"/>
      <c r="BK50" s="214"/>
      <c r="BL50" s="217"/>
      <c r="BM50" s="217"/>
      <c r="BN50" s="217"/>
      <c r="BO50" s="217"/>
      <c r="BP50" s="241"/>
      <c r="BQ50" s="359"/>
      <c r="BR50" s="248"/>
      <c r="BS50" s="248"/>
      <c r="BT50" s="355"/>
      <c r="BU50" s="248"/>
      <c r="BV50" s="248"/>
      <c r="BW50" s="355"/>
      <c r="BX50" s="248"/>
      <c r="BY50" s="248"/>
      <c r="BZ50" s="355"/>
      <c r="CA50" s="248"/>
      <c r="CB50" s="248"/>
      <c r="CC50" s="353"/>
      <c r="CD50" s="214"/>
      <c r="CE50" s="396"/>
      <c r="CF50" s="424"/>
      <c r="CG50" s="425"/>
      <c r="CH50" s="248"/>
      <c r="CI50" s="353"/>
      <c r="CJ50" s="214"/>
      <c r="CK50" s="214"/>
      <c r="CL50" s="214"/>
      <c r="CM50" s="243"/>
      <c r="CS50" s="436"/>
    </row>
    <row r="51" spans="1:97" s="85" customFormat="1" ht="34.950000000000003" customHeight="1" x14ac:dyDescent="0.25">
      <c r="A51" s="205"/>
      <c r="B51" s="84"/>
      <c r="C51" s="84"/>
      <c r="D51" s="84"/>
      <c r="E51" s="84"/>
      <c r="F51" s="84"/>
      <c r="G51" s="84"/>
      <c r="H51" s="84"/>
      <c r="I51" s="84"/>
      <c r="J51" s="210"/>
      <c r="K51" s="212"/>
      <c r="L51" s="213"/>
      <c r="M51" s="213"/>
      <c r="N51" s="213"/>
      <c r="O51" s="213"/>
      <c r="P51" s="213"/>
      <c r="Q51" s="213"/>
      <c r="R51" s="213"/>
      <c r="S51" s="213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5"/>
      <c r="AG51" s="215"/>
      <c r="AH51" s="215"/>
      <c r="AI51" s="215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5"/>
      <c r="BH51" s="215"/>
      <c r="BI51" s="215"/>
      <c r="BJ51" s="215"/>
      <c r="BK51" s="214"/>
      <c r="BL51" s="217"/>
      <c r="BM51" s="217"/>
      <c r="BN51" s="217"/>
      <c r="BO51" s="217"/>
      <c r="BP51" s="398" t="str">
        <f>$K$45</f>
        <v>mm</v>
      </c>
      <c r="BQ51" s="426"/>
      <c r="BR51" s="248"/>
      <c r="BS51" s="398" t="str">
        <f>$K$31</f>
        <v>dd</v>
      </c>
      <c r="BT51" s="426"/>
      <c r="BU51" s="248"/>
      <c r="BV51" s="398" t="str">
        <f>$K$36</f>
        <v>gg</v>
      </c>
      <c r="BW51" s="426"/>
      <c r="BX51" s="255"/>
      <c r="BY51" s="398" t="str">
        <f>$K$34</f>
        <v>ff</v>
      </c>
      <c r="BZ51" s="426"/>
      <c r="CA51" s="261"/>
      <c r="CB51" s="413" t="str">
        <f>$K$45</f>
        <v>mm</v>
      </c>
      <c r="CC51" s="431"/>
      <c r="CD51" s="214"/>
      <c r="CE51" s="413" t="str">
        <f>$K$34</f>
        <v>ff</v>
      </c>
      <c r="CF51" s="431"/>
      <c r="CG51" s="214"/>
      <c r="CH51" s="413" t="str">
        <f>$K$34</f>
        <v>ff</v>
      </c>
      <c r="CI51" s="431"/>
      <c r="CJ51" s="214"/>
      <c r="CK51" s="214"/>
      <c r="CL51" s="214"/>
      <c r="CM51" s="243"/>
      <c r="CS51" s="436"/>
    </row>
    <row r="52" spans="1:97" s="85" customFormat="1" ht="34.950000000000003" customHeight="1" thickBot="1" x14ac:dyDescent="0.3">
      <c r="A52" s="205"/>
      <c r="B52" s="84"/>
      <c r="C52" s="84"/>
      <c r="D52" s="84"/>
      <c r="E52" s="84"/>
      <c r="F52" s="84"/>
      <c r="G52" s="84"/>
      <c r="H52" s="84"/>
      <c r="I52" s="84"/>
      <c r="J52" s="210"/>
      <c r="K52" s="212"/>
      <c r="L52" s="213"/>
      <c r="M52" s="213"/>
      <c r="N52" s="213"/>
      <c r="O52" s="213"/>
      <c r="P52" s="213"/>
      <c r="Q52" s="213"/>
      <c r="R52" s="213"/>
      <c r="S52" s="213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5"/>
      <c r="AG52" s="215"/>
      <c r="AH52" s="215"/>
      <c r="AI52" s="215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5"/>
      <c r="BH52" s="215"/>
      <c r="BI52" s="215"/>
      <c r="BJ52" s="215"/>
      <c r="BK52" s="214"/>
      <c r="BL52" s="217"/>
      <c r="BM52" s="217"/>
      <c r="BN52" s="217"/>
      <c r="BO52" s="217"/>
      <c r="BP52" s="399" t="str">
        <f>$K$49</f>
        <v>pp</v>
      </c>
      <c r="BQ52" s="427"/>
      <c r="BR52" s="248"/>
      <c r="BS52" s="403" t="str">
        <f>$K$43</f>
        <v>ll</v>
      </c>
      <c r="BT52" s="427"/>
      <c r="BU52" s="253"/>
      <c r="BV52" s="399" t="str">
        <f>$K$42</f>
        <v>kk</v>
      </c>
      <c r="BW52" s="427"/>
      <c r="BX52" s="255"/>
      <c r="BY52" s="399" t="str">
        <f>$K$40</f>
        <v>jj</v>
      </c>
      <c r="BZ52" s="427"/>
      <c r="CA52" s="261"/>
      <c r="CB52" s="414" t="str">
        <f>$K$48</f>
        <v>oo</v>
      </c>
      <c r="CC52" s="432"/>
      <c r="CD52" s="214"/>
      <c r="CE52" s="414" t="str">
        <f>$K$48</f>
        <v>oo</v>
      </c>
      <c r="CF52" s="432"/>
      <c r="CG52" s="214"/>
      <c r="CH52" s="414" t="str">
        <f>$K$45</f>
        <v>mm</v>
      </c>
      <c r="CI52" s="432"/>
      <c r="CJ52" s="214"/>
      <c r="CK52" s="214"/>
      <c r="CL52" s="214"/>
      <c r="CM52" s="243"/>
      <c r="CS52" s="436"/>
    </row>
    <row r="53" spans="1:97" s="85" customFormat="1" ht="34.950000000000003" customHeight="1" x14ac:dyDescent="0.4">
      <c r="A53" s="205"/>
      <c r="B53" s="84"/>
      <c r="C53" s="84"/>
      <c r="D53" s="84"/>
      <c r="E53" s="84"/>
      <c r="F53" s="84"/>
      <c r="G53" s="84"/>
      <c r="H53" s="84"/>
      <c r="I53" s="84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4"/>
      <c r="X53" s="214"/>
      <c r="Y53" s="214"/>
      <c r="Z53" s="214"/>
      <c r="AA53" s="214"/>
      <c r="AB53" s="214"/>
      <c r="AC53" s="214"/>
      <c r="AD53" s="214"/>
      <c r="AE53" s="214"/>
      <c r="AF53" s="215"/>
      <c r="AG53" s="215"/>
      <c r="AH53" s="215"/>
      <c r="AI53" s="218"/>
      <c r="AJ53" s="218"/>
      <c r="AK53" s="218"/>
      <c r="AL53" s="218"/>
      <c r="AM53" s="218"/>
      <c r="AN53" s="218"/>
      <c r="AO53" s="512"/>
      <c r="AP53" s="513"/>
      <c r="AQ53" s="514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8"/>
      <c r="BE53" s="218"/>
      <c r="BF53" s="218"/>
      <c r="BG53" s="215"/>
      <c r="BH53" s="215"/>
      <c r="BI53" s="215"/>
      <c r="BJ53" s="215"/>
      <c r="BK53" s="214"/>
      <c r="BL53" s="217"/>
      <c r="BM53" s="217"/>
      <c r="BN53" s="217"/>
      <c r="BO53" s="217"/>
      <c r="BP53" s="241"/>
      <c r="BQ53" s="359"/>
      <c r="BR53" s="248"/>
      <c r="BS53" s="248"/>
      <c r="BT53" s="355"/>
      <c r="BU53" s="248"/>
      <c r="BV53" s="248"/>
      <c r="BW53" s="355"/>
      <c r="BX53" s="248"/>
      <c r="BY53" s="248"/>
      <c r="BZ53" s="355"/>
      <c r="CA53" s="248"/>
      <c r="CB53" s="248"/>
      <c r="CC53" s="353"/>
      <c r="CD53" s="425"/>
      <c r="CE53" s="396"/>
      <c r="CF53" s="353"/>
      <c r="CG53" s="214"/>
      <c r="CH53" s="248"/>
      <c r="CI53" s="353"/>
      <c r="CJ53" s="214"/>
      <c r="CK53" s="214"/>
      <c r="CL53" s="214"/>
      <c r="CM53" s="243"/>
      <c r="CS53" s="436"/>
    </row>
    <row r="54" spans="1:97" s="85" customFormat="1" ht="34.950000000000003" customHeight="1" x14ac:dyDescent="0.4">
      <c r="A54" s="205"/>
      <c r="B54" s="84"/>
      <c r="C54" s="84"/>
      <c r="D54" s="84"/>
      <c r="E54" s="84"/>
      <c r="F54" s="84"/>
      <c r="G54" s="84"/>
      <c r="H54" s="84"/>
      <c r="I54" s="84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4"/>
      <c r="X54" s="214"/>
      <c r="Y54" s="214"/>
      <c r="Z54" s="214"/>
      <c r="AA54" s="214"/>
      <c r="AB54" s="214"/>
      <c r="AC54" s="214"/>
      <c r="AD54" s="214"/>
      <c r="AE54" s="214"/>
      <c r="AF54" s="215"/>
      <c r="AG54" s="215"/>
      <c r="AH54" s="215"/>
      <c r="AI54" s="218"/>
      <c r="AJ54" s="218"/>
      <c r="AK54" s="218"/>
      <c r="AL54" s="218"/>
      <c r="AM54" s="218"/>
      <c r="AN54" s="218"/>
      <c r="AO54" s="219"/>
      <c r="AP54" s="220"/>
      <c r="AQ54" s="216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8"/>
      <c r="BE54" s="218"/>
      <c r="BF54" s="218"/>
      <c r="BG54" s="215"/>
      <c r="BH54" s="215"/>
      <c r="BI54" s="215"/>
      <c r="BJ54" s="215"/>
      <c r="BK54" s="214"/>
      <c r="BL54" s="217"/>
      <c r="BM54" s="217"/>
      <c r="BN54" s="217"/>
      <c r="BO54" s="217"/>
      <c r="BP54" s="398" t="str">
        <f>$K$46</f>
        <v>nn</v>
      </c>
      <c r="BQ54" s="426"/>
      <c r="BR54" s="248"/>
      <c r="BS54" s="398" t="str">
        <f>$K$33</f>
        <v>ee</v>
      </c>
      <c r="BT54" s="426"/>
      <c r="BU54" s="248"/>
      <c r="BV54" s="398" t="str">
        <f>$K$37</f>
        <v>hh</v>
      </c>
      <c r="BW54" s="426"/>
      <c r="BX54" s="255"/>
      <c r="BY54" s="398" t="str">
        <f>$K$39</f>
        <v>ii</v>
      </c>
      <c r="BZ54" s="426"/>
      <c r="CA54" s="261"/>
      <c r="CB54" s="413" t="str">
        <f>$K$42</f>
        <v>kk</v>
      </c>
      <c r="CC54" s="431"/>
      <c r="CD54" s="214"/>
      <c r="CE54" s="413" t="str">
        <f>$K$28</f>
        <v>bb</v>
      </c>
      <c r="CF54" s="431"/>
      <c r="CG54" s="214"/>
      <c r="CH54" s="413" t="str">
        <f>$K$36</f>
        <v>gg</v>
      </c>
      <c r="CI54" s="431"/>
      <c r="CJ54" s="214"/>
      <c r="CK54" s="214"/>
      <c r="CL54" s="214"/>
      <c r="CM54" s="243"/>
      <c r="CS54" s="436"/>
    </row>
    <row r="55" spans="1:97" s="85" customFormat="1" ht="34.950000000000003" customHeight="1" thickBot="1" x14ac:dyDescent="0.3">
      <c r="A55" s="205"/>
      <c r="B55" s="84"/>
      <c r="C55" s="84"/>
      <c r="D55" s="84"/>
      <c r="E55" s="84"/>
      <c r="F55" s="84"/>
      <c r="G55" s="84"/>
      <c r="H55" s="84"/>
      <c r="I55" s="84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4"/>
      <c r="X55" s="214"/>
      <c r="Y55" s="214"/>
      <c r="Z55" s="214"/>
      <c r="AA55" s="214"/>
      <c r="AB55" s="214"/>
      <c r="AC55" s="214"/>
      <c r="AD55" s="214"/>
      <c r="AE55" s="214"/>
      <c r="AF55" s="215"/>
      <c r="AG55" s="215"/>
      <c r="AH55" s="215"/>
      <c r="AI55" s="215"/>
      <c r="AJ55" s="216"/>
      <c r="AK55" s="216"/>
      <c r="AL55" s="216"/>
      <c r="AM55" s="216"/>
      <c r="AN55" s="216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6"/>
      <c r="BE55" s="216"/>
      <c r="BF55" s="216"/>
      <c r="BG55" s="215"/>
      <c r="BH55" s="215"/>
      <c r="BI55" s="215"/>
      <c r="BJ55" s="215"/>
      <c r="BK55" s="214"/>
      <c r="BL55" s="217"/>
      <c r="BM55" s="217"/>
      <c r="BN55" s="217"/>
      <c r="BO55" s="217"/>
      <c r="BP55" s="399" t="str">
        <f>$K$48</f>
        <v>oo</v>
      </c>
      <c r="BQ55" s="427"/>
      <c r="BR55" s="248"/>
      <c r="BS55" s="403" t="str">
        <f>$K$42</f>
        <v>kk</v>
      </c>
      <c r="BT55" s="427"/>
      <c r="BU55" s="253"/>
      <c r="BV55" s="399" t="str">
        <f>$K$49</f>
        <v>pp</v>
      </c>
      <c r="BW55" s="427"/>
      <c r="BX55" s="255"/>
      <c r="BY55" s="399" t="str">
        <f>$K$46</f>
        <v>nn</v>
      </c>
      <c r="BZ55" s="427"/>
      <c r="CA55" s="261"/>
      <c r="CB55" s="414" t="str">
        <f>$K$46</f>
        <v>nn</v>
      </c>
      <c r="CC55" s="432"/>
      <c r="CD55" s="214"/>
      <c r="CE55" s="414" t="str">
        <f>$K$37</f>
        <v>hh</v>
      </c>
      <c r="CF55" s="432"/>
      <c r="CG55" s="214"/>
      <c r="CH55" s="414" t="str">
        <f>$K$43</f>
        <v>ll</v>
      </c>
      <c r="CI55" s="432"/>
      <c r="CJ55" s="214"/>
      <c r="CK55" s="214"/>
      <c r="CL55" s="214"/>
      <c r="CM55" s="243"/>
      <c r="CS55" s="436"/>
    </row>
    <row r="56" spans="1:97" ht="34.950000000000003" customHeight="1" thickBot="1" x14ac:dyDescent="0.35">
      <c r="A56" s="206"/>
      <c r="B56" s="153"/>
      <c r="C56" s="153"/>
      <c r="D56" s="153"/>
      <c r="E56" s="153"/>
      <c r="F56" s="153"/>
      <c r="G56" s="153"/>
      <c r="H56" s="153"/>
      <c r="I56" s="153"/>
      <c r="J56" s="499"/>
      <c r="K56" s="499"/>
      <c r="L56" s="499"/>
      <c r="M56" s="499"/>
      <c r="N56" s="499"/>
      <c r="O56" s="221"/>
      <c r="P56" s="22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3"/>
      <c r="BK56" s="224"/>
      <c r="BL56" s="224"/>
      <c r="BM56" s="224"/>
      <c r="BN56" s="224"/>
      <c r="BO56" s="211"/>
      <c r="BP56" s="252"/>
      <c r="BQ56" s="252"/>
      <c r="BR56" s="252"/>
      <c r="BS56" s="434"/>
      <c r="BT56" s="252"/>
      <c r="BU56" s="252"/>
      <c r="BV56" s="444"/>
      <c r="BW56" s="445"/>
      <c r="BX56" s="445"/>
      <c r="BY56" s="445"/>
      <c r="BZ56" s="445"/>
      <c r="CA56" s="445"/>
      <c r="CB56" s="445"/>
      <c r="CC56" s="445"/>
      <c r="CD56" s="260"/>
      <c r="CE56" s="260"/>
      <c r="CF56" s="260"/>
      <c r="CG56" s="260"/>
      <c r="CH56" s="260"/>
      <c r="CI56" s="260"/>
      <c r="CJ56" s="260"/>
      <c r="CK56" s="260"/>
      <c r="CL56" s="260"/>
      <c r="CM56" s="263"/>
    </row>
  </sheetData>
  <mergeCells count="87">
    <mergeCell ref="BW6:BW7"/>
    <mergeCell ref="CI6:CI7"/>
    <mergeCell ref="CL6:CL7"/>
    <mergeCell ref="AR6:AT8"/>
    <mergeCell ref="BA6:BC8"/>
    <mergeCell ref="BT6:BT7"/>
    <mergeCell ref="BK8:BM8"/>
    <mergeCell ref="CC6:CC7"/>
    <mergeCell ref="CF6:CF7"/>
    <mergeCell ref="BG8:BI8"/>
    <mergeCell ref="AO49:AQ49"/>
    <mergeCell ref="AO36:AQ36"/>
    <mergeCell ref="AO37:AQ37"/>
    <mergeCell ref="AO39:AQ39"/>
    <mergeCell ref="AO40:AQ40"/>
    <mergeCell ref="AO42:AQ42"/>
    <mergeCell ref="K45:V45"/>
    <mergeCell ref="K43:V43"/>
    <mergeCell ref="K39:V39"/>
    <mergeCell ref="K40:V40"/>
    <mergeCell ref="K41:S41"/>
    <mergeCell ref="K46:V46"/>
    <mergeCell ref="AO48:AQ48"/>
    <mergeCell ref="AF6:AH8"/>
    <mergeCell ref="AU6:AW8"/>
    <mergeCell ref="AX6:AZ8"/>
    <mergeCell ref="AR33:BC33"/>
    <mergeCell ref="BD6:BF8"/>
    <mergeCell ref="AR49:BC49"/>
    <mergeCell ref="AR45:BC45"/>
    <mergeCell ref="AO43:AQ43"/>
    <mergeCell ref="AO45:AQ45"/>
    <mergeCell ref="AR43:BC43"/>
    <mergeCell ref="AR42:BC42"/>
    <mergeCell ref="AR48:BC48"/>
    <mergeCell ref="AI47:BF47"/>
    <mergeCell ref="AR46:BC46"/>
    <mergeCell ref="AO46:AQ46"/>
    <mergeCell ref="BQ6:BQ7"/>
    <mergeCell ref="AI32:BF32"/>
    <mergeCell ref="K2:BO2"/>
    <mergeCell ref="K6:M8"/>
    <mergeCell ref="N6:P8"/>
    <mergeCell ref="Q6:S8"/>
    <mergeCell ref="W6:Y8"/>
    <mergeCell ref="Z6:AB8"/>
    <mergeCell ref="AC6:AE8"/>
    <mergeCell ref="BV56:CC56"/>
    <mergeCell ref="BZ6:BZ7"/>
    <mergeCell ref="AO34:AQ34"/>
    <mergeCell ref="AO28:AQ28"/>
    <mergeCell ref="AR34:BC34"/>
    <mergeCell ref="AR36:BC36"/>
    <mergeCell ref="AR37:BC37"/>
    <mergeCell ref="AR39:BC39"/>
    <mergeCell ref="AR40:BC40"/>
    <mergeCell ref="AO53:AQ53"/>
    <mergeCell ref="J56:N56"/>
    <mergeCell ref="K44:S44"/>
    <mergeCell ref="K42:V42"/>
    <mergeCell ref="AO6:AQ8"/>
    <mergeCell ref="K50:S50"/>
    <mergeCell ref="K48:V48"/>
    <mergeCell ref="K49:V49"/>
    <mergeCell ref="K28:V28"/>
    <mergeCell ref="K38:S38"/>
    <mergeCell ref="K37:V37"/>
    <mergeCell ref="K32:S32"/>
    <mergeCell ref="K35:S35"/>
    <mergeCell ref="K36:V36"/>
    <mergeCell ref="AR26:BC26"/>
    <mergeCell ref="K33:V33"/>
    <mergeCell ref="K34:V34"/>
    <mergeCell ref="K31:V31"/>
    <mergeCell ref="AO33:AQ33"/>
    <mergeCell ref="AO30:AQ30"/>
    <mergeCell ref="AO31:AQ31"/>
    <mergeCell ref="AI6:AK8"/>
    <mergeCell ref="AL6:AN8"/>
    <mergeCell ref="T6:V8"/>
    <mergeCell ref="K30:V30"/>
    <mergeCell ref="AR30:BC30"/>
    <mergeCell ref="AR31:BC31"/>
    <mergeCell ref="AR28:BC28"/>
    <mergeCell ref="K27:V27"/>
    <mergeCell ref="AR27:BC27"/>
    <mergeCell ref="K26:V26"/>
  </mergeCells>
  <phoneticPr fontId="2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3er-Gr 1GwS</vt:lpstr>
      <vt:lpstr>4er-Gr 1GwS</vt:lpstr>
      <vt:lpstr>5er-Gr 1GwS</vt:lpstr>
      <vt:lpstr>6er-Gr 1GwS</vt:lpstr>
      <vt:lpstr>7er-Gr 1GwS</vt:lpstr>
      <vt:lpstr>8er-Gr 1GwS</vt:lpstr>
      <vt:lpstr>10er_Gr 1GwS</vt:lpstr>
      <vt:lpstr>12er-Gr 1GwS</vt:lpstr>
      <vt:lpstr>16er-Gr 1GwS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Wortmann, Felix</cp:lastModifiedBy>
  <dcterms:created xsi:type="dcterms:W3CDTF">2003-06-02T19:11:58Z</dcterms:created>
  <dcterms:modified xsi:type="dcterms:W3CDTF">2022-09-09T09:48:02Z</dcterms:modified>
</cp:coreProperties>
</file>