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Wortmann\Desktop\Ergebniserfassung Excel\"/>
    </mc:Choice>
  </mc:AlternateContent>
  <xr:revisionPtr revIDLastSave="0" documentId="8_{930FCC1F-4958-436E-94BE-47AE2DA5CE62}" xr6:coauthVersionLast="36" xr6:coauthVersionMax="36" xr10:uidLastSave="{00000000-0000-0000-0000-000000000000}"/>
  <bookViews>
    <workbookView xWindow="0" yWindow="0" windowWidth="19008" windowHeight="9060" tabRatio="811" activeTab="8"/>
  </bookViews>
  <sheets>
    <sheet name="3er-Gr 1GwS 3P" sheetId="4" r:id="rId1"/>
    <sheet name="4er-Gr 1GwS 3P" sheetId="5" r:id="rId2"/>
    <sheet name="5er-Gr 1GwS 3P" sheetId="6" r:id="rId3"/>
    <sheet name="6er-Gr 1GwS 3P" sheetId="7" r:id="rId4"/>
    <sheet name="7er-Gr 1GwS 3P" sheetId="8" r:id="rId5"/>
    <sheet name="8er-Gr 1GwS 3P" sheetId="9" r:id="rId6"/>
    <sheet name="10er_Gr 1GwS 3P" sheetId="13" r:id="rId7"/>
    <sheet name="12er-Gr 1GwS 3P" sheetId="10" r:id="rId8"/>
    <sheet name="16er-Gr 1GwS 3P" sheetId="11" r:id="rId9"/>
  </sheets>
  <externalReferences>
    <externalReference r:id="rId10"/>
    <externalReference r:id="rId11"/>
  </externalReferences>
  <definedNames>
    <definedName name="Daten" localSheetId="6">[2]Eingabe!$A$4:$E$30</definedName>
    <definedName name="Daten" localSheetId="7">[2]Eingabe!$A$4:$E$30</definedName>
    <definedName name="Daten" localSheetId="8">[2]Eingabe!$A$4:$E$30</definedName>
    <definedName name="Daten" localSheetId="4">[2]Eingabe!$A$4:$E$30</definedName>
    <definedName name="Daten" localSheetId="5">[2]Eingabe!$A$4:$E$30</definedName>
    <definedName name="Daten">[1]Eingabe!$A$4:$E$30</definedName>
    <definedName name="Daten___0">[1]Eingabe!$A$4:$E$30</definedName>
    <definedName name="Daten___5">[2]Eingabe!$A$4:$E$30</definedName>
    <definedName name="Daten___6">[2]Eingabe!$A$4:$E$30</definedName>
    <definedName name="Daten___8">[2]Eingabe!$A$4:$E$30</definedName>
  </definedNames>
  <calcPr calcId="191029"/>
</workbook>
</file>

<file path=xl/calcChain.xml><?xml version="1.0" encoding="utf-8"?>
<calcChain xmlns="http://schemas.openxmlformats.org/spreadsheetml/2006/main">
  <c r="K6" i="13" l="1"/>
  <c r="N6" i="13"/>
  <c r="Q6" i="13"/>
  <c r="T6" i="13"/>
  <c r="W6" i="13"/>
  <c r="Z6" i="13"/>
  <c r="AC6" i="13"/>
  <c r="AF6" i="13"/>
  <c r="AI6" i="13"/>
  <c r="AL6" i="13"/>
  <c r="AV8" i="13"/>
  <c r="AY8" i="13"/>
  <c r="BB8" i="13"/>
  <c r="BE8" i="13"/>
  <c r="BH8" i="13"/>
  <c r="J9" i="13"/>
  <c r="N9" i="13"/>
  <c r="P9" i="13"/>
  <c r="Q9" i="13"/>
  <c r="S9" i="13"/>
  <c r="T9" i="13"/>
  <c r="V9" i="13"/>
  <c r="W9" i="13"/>
  <c r="Y9" i="13"/>
  <c r="Z9" i="13"/>
  <c r="AB9" i="13"/>
  <c r="AC9" i="13"/>
  <c r="AE9" i="13"/>
  <c r="AF9" i="13"/>
  <c r="AH9" i="13"/>
  <c r="AI9" i="13"/>
  <c r="AK9" i="13"/>
  <c r="AL9" i="13"/>
  <c r="AN9" i="13"/>
  <c r="K10" i="13"/>
  <c r="M10" i="13"/>
  <c r="Q10" i="13"/>
  <c r="AR10" i="13" s="1"/>
  <c r="E10" i="13" s="1"/>
  <c r="S10" i="13"/>
  <c r="T10" i="13"/>
  <c r="V10" i="13"/>
  <c r="W10" i="13"/>
  <c r="Y10" i="13"/>
  <c r="Z10" i="13"/>
  <c r="AB10" i="13"/>
  <c r="AC10" i="13"/>
  <c r="AE10" i="13"/>
  <c r="AF10" i="13"/>
  <c r="AH10" i="13"/>
  <c r="AI10" i="13"/>
  <c r="AK10" i="13"/>
  <c r="AL10" i="13"/>
  <c r="AN10" i="13"/>
  <c r="K11" i="13"/>
  <c r="M11" i="13"/>
  <c r="AS11" i="13" s="1"/>
  <c r="F11" i="13" s="1"/>
  <c r="N11" i="13"/>
  <c r="P11" i="13"/>
  <c r="T11" i="13"/>
  <c r="V11" i="13"/>
  <c r="W11" i="13"/>
  <c r="Y11" i="13"/>
  <c r="Z11" i="13"/>
  <c r="AB11" i="13"/>
  <c r="AC11" i="13"/>
  <c r="AE11" i="13"/>
  <c r="AF11" i="13"/>
  <c r="AH11" i="13"/>
  <c r="AI11" i="13"/>
  <c r="AK11" i="13"/>
  <c r="AL11" i="13"/>
  <c r="AN11" i="13"/>
  <c r="K12" i="13"/>
  <c r="M12" i="13"/>
  <c r="N12" i="13"/>
  <c r="P12" i="13"/>
  <c r="AS12" i="13" s="1"/>
  <c r="F12" i="13" s="1"/>
  <c r="Q12" i="13"/>
  <c r="S12" i="13"/>
  <c r="W12" i="13"/>
  <c r="Y12" i="13"/>
  <c r="Z12" i="13"/>
  <c r="AB12" i="13"/>
  <c r="AC12" i="13"/>
  <c r="AE12" i="13"/>
  <c r="AF12" i="13"/>
  <c r="AH12" i="13"/>
  <c r="AI12" i="13"/>
  <c r="AK12" i="13"/>
  <c r="AL12" i="13"/>
  <c r="AN12" i="13"/>
  <c r="K13" i="13"/>
  <c r="M13" i="13"/>
  <c r="N13" i="13"/>
  <c r="AR13" i="13" s="1"/>
  <c r="E13" i="13" s="1"/>
  <c r="P13" i="13"/>
  <c r="Q13" i="13"/>
  <c r="S13" i="13"/>
  <c r="T13" i="13"/>
  <c r="V13" i="13"/>
  <c r="Z13" i="13"/>
  <c r="AB13" i="13"/>
  <c r="AC13" i="13"/>
  <c r="AE13" i="13"/>
  <c r="AF13" i="13"/>
  <c r="AH13" i="13"/>
  <c r="AI13" i="13"/>
  <c r="AK13" i="13"/>
  <c r="AL13" i="13"/>
  <c r="AN13" i="13"/>
  <c r="K14" i="13"/>
  <c r="AO14" i="13" s="1"/>
  <c r="M14" i="13"/>
  <c r="N14" i="13"/>
  <c r="P14" i="13"/>
  <c r="Q14" i="13"/>
  <c r="S14" i="13"/>
  <c r="T14" i="13"/>
  <c r="V14" i="13"/>
  <c r="W14" i="13"/>
  <c r="Y14" i="13"/>
  <c r="AC14" i="13"/>
  <c r="AE14" i="13"/>
  <c r="AF14" i="13"/>
  <c r="AH14" i="13"/>
  <c r="AI14" i="13"/>
  <c r="AK14" i="13"/>
  <c r="AL14" i="13"/>
  <c r="AN14" i="13"/>
  <c r="K15" i="13"/>
  <c r="M15" i="13"/>
  <c r="N15" i="13"/>
  <c r="P15" i="13"/>
  <c r="Q15" i="13"/>
  <c r="S15" i="13"/>
  <c r="T15" i="13"/>
  <c r="V15" i="13"/>
  <c r="W15" i="13"/>
  <c r="Y15" i="13"/>
  <c r="Z15" i="13"/>
  <c r="AB15" i="13"/>
  <c r="AF15" i="13"/>
  <c r="AH15" i="13"/>
  <c r="AI15" i="13"/>
  <c r="AK15" i="13"/>
  <c r="AL15" i="13"/>
  <c r="AN15" i="13"/>
  <c r="K16" i="13"/>
  <c r="M16" i="13"/>
  <c r="AS16" i="13" s="1"/>
  <c r="F16" i="13" s="1"/>
  <c r="N16" i="13"/>
  <c r="P16" i="13"/>
  <c r="Q16" i="13"/>
  <c r="S16" i="13"/>
  <c r="T16" i="13"/>
  <c r="V16" i="13"/>
  <c r="W16" i="13"/>
  <c r="Y16" i="13"/>
  <c r="Z16" i="13"/>
  <c r="AB16" i="13"/>
  <c r="AC16" i="13"/>
  <c r="AE16" i="13"/>
  <c r="AI16" i="13"/>
  <c r="AK16" i="13"/>
  <c r="AL16" i="13"/>
  <c r="AN16" i="13"/>
  <c r="K17" i="13"/>
  <c r="M17" i="13"/>
  <c r="N17" i="13"/>
  <c r="P17" i="13"/>
  <c r="Q17" i="13"/>
  <c r="S17" i="13"/>
  <c r="T17" i="13"/>
  <c r="AO17" i="13" s="1"/>
  <c r="V17" i="13"/>
  <c r="W17" i="13"/>
  <c r="Y17" i="13"/>
  <c r="Z17" i="13"/>
  <c r="AB17" i="13"/>
  <c r="AC17" i="13"/>
  <c r="AE17" i="13"/>
  <c r="AF17" i="13"/>
  <c r="AH17" i="13"/>
  <c r="AL17" i="13"/>
  <c r="AN17" i="13"/>
  <c r="AS17" i="13"/>
  <c r="F17" i="13" s="1"/>
  <c r="K18" i="13"/>
  <c r="M18" i="13"/>
  <c r="N18" i="13"/>
  <c r="P18" i="13"/>
  <c r="Q18" i="13"/>
  <c r="S18" i="13"/>
  <c r="T18" i="13"/>
  <c r="V18" i="13"/>
  <c r="W18" i="13"/>
  <c r="Y18" i="13"/>
  <c r="Z18" i="13"/>
  <c r="AB18" i="13"/>
  <c r="AC18" i="13"/>
  <c r="AE18" i="13"/>
  <c r="AF18" i="13"/>
  <c r="AH18" i="13"/>
  <c r="AI18" i="13"/>
  <c r="AK18" i="13"/>
  <c r="AR16" i="13"/>
  <c r="E16" i="13" s="1"/>
  <c r="J10" i="13"/>
  <c r="J11" i="13"/>
  <c r="J12" i="13"/>
  <c r="J13" i="13"/>
  <c r="J14" i="13"/>
  <c r="J15" i="13"/>
  <c r="J16" i="13"/>
  <c r="J17" i="13"/>
  <c r="J18" i="13"/>
  <c r="D9" i="13"/>
  <c r="D15" i="13"/>
  <c r="AV9" i="13"/>
  <c r="AY9" i="13"/>
  <c r="BB9" i="13"/>
  <c r="BE9" i="13"/>
  <c r="BH9" i="13"/>
  <c r="D10" i="13"/>
  <c r="D11" i="13"/>
  <c r="D18" i="13"/>
  <c r="AO11" i="13"/>
  <c r="AQ11" i="13"/>
  <c r="AV11" i="13"/>
  <c r="AY11" i="13"/>
  <c r="BB11" i="13"/>
  <c r="BE11" i="13"/>
  <c r="BH11" i="13"/>
  <c r="D12" i="13"/>
  <c r="AV12" i="13"/>
  <c r="AY12" i="13"/>
  <c r="BB12" i="13"/>
  <c r="BE12" i="13"/>
  <c r="BH12" i="13"/>
  <c r="D13" i="13"/>
  <c r="D14" i="13"/>
  <c r="AV14" i="13"/>
  <c r="AY14" i="13"/>
  <c r="BB14" i="13"/>
  <c r="BE14" i="13"/>
  <c r="BH14" i="13"/>
  <c r="AV15" i="13"/>
  <c r="AY15" i="13"/>
  <c r="BB15" i="13"/>
  <c r="BE15" i="13"/>
  <c r="BH15" i="13"/>
  <c r="D16" i="13"/>
  <c r="D17" i="13"/>
  <c r="AV17" i="13"/>
  <c r="AY17" i="13"/>
  <c r="BB17" i="13"/>
  <c r="BE17" i="13"/>
  <c r="BH17" i="13"/>
  <c r="AV18" i="13"/>
  <c r="AY18" i="13"/>
  <c r="BB18" i="13"/>
  <c r="BE18" i="13"/>
  <c r="BH18" i="13"/>
  <c r="AV20" i="13"/>
  <c r="AY20" i="13"/>
  <c r="BB20" i="13"/>
  <c r="BE20" i="13"/>
  <c r="BH20" i="13"/>
  <c r="AV21" i="13"/>
  <c r="AY21" i="13"/>
  <c r="BB21" i="13"/>
  <c r="BE21" i="13"/>
  <c r="BH21" i="13"/>
  <c r="AV24" i="13"/>
  <c r="AY24" i="13"/>
  <c r="BB24" i="13"/>
  <c r="BE24" i="13"/>
  <c r="AV25" i="13"/>
  <c r="AY25" i="13"/>
  <c r="BB25" i="13"/>
  <c r="BE25" i="13"/>
  <c r="AV27" i="13"/>
  <c r="AY27" i="13"/>
  <c r="BB27" i="13"/>
  <c r="BE27" i="13"/>
  <c r="AV28" i="13"/>
  <c r="AY28" i="13"/>
  <c r="BB28" i="13"/>
  <c r="BE28" i="13"/>
  <c r="AV30" i="13"/>
  <c r="AY30" i="13"/>
  <c r="BB30" i="13"/>
  <c r="BE30" i="13"/>
  <c r="AV31" i="13"/>
  <c r="AY31" i="13"/>
  <c r="BB31" i="13"/>
  <c r="BE31" i="13"/>
  <c r="AV33" i="13"/>
  <c r="AY33" i="13"/>
  <c r="BB33" i="13"/>
  <c r="BE33" i="13"/>
  <c r="AV34" i="13"/>
  <c r="AY34" i="13"/>
  <c r="BB34" i="13"/>
  <c r="BE34" i="13"/>
  <c r="AV36" i="13"/>
  <c r="AY36" i="13"/>
  <c r="BB36" i="13"/>
  <c r="BE36" i="13"/>
  <c r="AV37" i="13"/>
  <c r="AY37" i="13"/>
  <c r="BB37" i="13"/>
  <c r="BE37" i="13"/>
  <c r="K20" i="10"/>
  <c r="M20" i="10"/>
  <c r="AY20" i="10" s="1"/>
  <c r="F20" i="10" s="1"/>
  <c r="AO20" i="10"/>
  <c r="AQ20" i="10"/>
  <c r="N20" i="10"/>
  <c r="P20" i="10"/>
  <c r="Q20" i="10"/>
  <c r="S20" i="10"/>
  <c r="T20" i="10"/>
  <c r="V20" i="10"/>
  <c r="W20" i="10"/>
  <c r="Y20" i="10"/>
  <c r="Z20" i="10"/>
  <c r="AB20" i="10"/>
  <c r="AC20" i="10"/>
  <c r="AE20" i="10"/>
  <c r="AF20" i="10"/>
  <c r="AH20" i="10"/>
  <c r="AI20" i="10"/>
  <c r="AK20" i="10"/>
  <c r="AL20" i="10"/>
  <c r="AN20" i="10"/>
  <c r="AR9" i="10"/>
  <c r="AT9" i="10"/>
  <c r="AL9" i="10"/>
  <c r="AN9" i="10"/>
  <c r="N9" i="10"/>
  <c r="P9" i="10"/>
  <c r="Q9" i="10"/>
  <c r="S9" i="10"/>
  <c r="T9" i="10"/>
  <c r="V9" i="10"/>
  <c r="W9" i="10"/>
  <c r="Y9" i="10"/>
  <c r="Z9" i="10"/>
  <c r="AB9" i="10"/>
  <c r="AC9" i="10"/>
  <c r="AE9" i="10"/>
  <c r="AF9" i="10"/>
  <c r="AH9" i="10"/>
  <c r="AI9" i="10"/>
  <c r="AK9" i="10"/>
  <c r="AO9" i="10"/>
  <c r="AQ9" i="10"/>
  <c r="AC14" i="10"/>
  <c r="AE14" i="10"/>
  <c r="W14" i="10"/>
  <c r="Y14" i="10"/>
  <c r="K14" i="10"/>
  <c r="M14" i="10"/>
  <c r="N14" i="10"/>
  <c r="P14" i="10"/>
  <c r="Q14" i="10"/>
  <c r="S14" i="10"/>
  <c r="T14" i="10"/>
  <c r="V14" i="10"/>
  <c r="AF14" i="10"/>
  <c r="AH14" i="10"/>
  <c r="AI14" i="10"/>
  <c r="AK14" i="10"/>
  <c r="AL14" i="10"/>
  <c r="AN14" i="10"/>
  <c r="AO14" i="10"/>
  <c r="AQ14" i="10"/>
  <c r="AR14" i="10"/>
  <c r="AT14" i="10"/>
  <c r="Z15" i="10"/>
  <c r="AB15" i="10"/>
  <c r="T15" i="10"/>
  <c r="V15" i="10"/>
  <c r="K15" i="10"/>
  <c r="M15" i="10"/>
  <c r="N15" i="10"/>
  <c r="P15" i="10"/>
  <c r="Q15" i="10"/>
  <c r="S15" i="10"/>
  <c r="W15" i="10"/>
  <c r="Y15" i="10"/>
  <c r="AF15" i="10"/>
  <c r="AH15" i="10"/>
  <c r="AI15" i="10"/>
  <c r="AK15" i="10"/>
  <c r="AL15" i="10"/>
  <c r="AN15" i="10"/>
  <c r="AO15" i="10"/>
  <c r="AQ15" i="10"/>
  <c r="AR15" i="10"/>
  <c r="AT15" i="10"/>
  <c r="AL11" i="10"/>
  <c r="AN11" i="10"/>
  <c r="AF11" i="10"/>
  <c r="AH11" i="10"/>
  <c r="K11" i="10"/>
  <c r="M11" i="10"/>
  <c r="N11" i="10"/>
  <c r="P11" i="10"/>
  <c r="T11" i="10"/>
  <c r="V11" i="10"/>
  <c r="W11" i="10"/>
  <c r="Y11" i="10"/>
  <c r="Z11" i="10"/>
  <c r="AB11" i="10"/>
  <c r="AC11" i="10"/>
  <c r="AE11" i="10"/>
  <c r="AI11" i="10"/>
  <c r="AK11" i="10"/>
  <c r="AO11" i="10"/>
  <c r="AQ11" i="10"/>
  <c r="AR11" i="10"/>
  <c r="AT11" i="10"/>
  <c r="Q18" i="10"/>
  <c r="S18" i="10"/>
  <c r="AW18" i="10" s="1"/>
  <c r="K18" i="10"/>
  <c r="M18" i="10"/>
  <c r="N18" i="10"/>
  <c r="P18" i="10"/>
  <c r="AY18" i="10" s="1"/>
  <c r="F18" i="10" s="1"/>
  <c r="T18" i="10"/>
  <c r="V18" i="10"/>
  <c r="W18" i="10"/>
  <c r="Y18" i="10"/>
  <c r="Z18" i="10"/>
  <c r="AB18" i="10"/>
  <c r="AC18" i="10"/>
  <c r="AE18" i="10"/>
  <c r="AF18" i="10"/>
  <c r="AH18" i="10"/>
  <c r="AI18" i="10"/>
  <c r="AK18" i="10"/>
  <c r="AO18" i="10"/>
  <c r="AQ18" i="10"/>
  <c r="AR18" i="10"/>
  <c r="AT18" i="10"/>
  <c r="AX11" i="10"/>
  <c r="E11" i="10"/>
  <c r="AI12" i="10"/>
  <c r="AK12" i="10"/>
  <c r="AC12" i="10"/>
  <c r="AE12" i="10"/>
  <c r="K12" i="10"/>
  <c r="M12" i="10"/>
  <c r="N12" i="10"/>
  <c r="P12" i="10"/>
  <c r="Q12" i="10"/>
  <c r="AU12" i="10" s="1"/>
  <c r="S12" i="10"/>
  <c r="W12" i="10"/>
  <c r="Y12" i="10"/>
  <c r="Z12" i="10"/>
  <c r="AB12" i="10"/>
  <c r="AF12" i="10"/>
  <c r="AH12" i="10"/>
  <c r="AL12" i="10"/>
  <c r="AN12" i="10"/>
  <c r="AO12" i="10"/>
  <c r="AQ12" i="10"/>
  <c r="AR12" i="10"/>
  <c r="AT12" i="10"/>
  <c r="T17" i="10"/>
  <c r="V17" i="10"/>
  <c r="N17" i="10"/>
  <c r="P17" i="10"/>
  <c r="K17" i="10"/>
  <c r="M17" i="10"/>
  <c r="Q17" i="10"/>
  <c r="S17" i="10"/>
  <c r="W17" i="10"/>
  <c r="Y17" i="10"/>
  <c r="Z17" i="10"/>
  <c r="AB17" i="10"/>
  <c r="AC17" i="10"/>
  <c r="AE17" i="10"/>
  <c r="AF17" i="10"/>
  <c r="AH17" i="10"/>
  <c r="AL17" i="10"/>
  <c r="AN17" i="10"/>
  <c r="AO17" i="10"/>
  <c r="AQ17" i="10"/>
  <c r="AR17" i="10"/>
  <c r="AT17" i="10"/>
  <c r="AX17" i="10"/>
  <c r="E17" i="10"/>
  <c r="AF13" i="10"/>
  <c r="AH13" i="10"/>
  <c r="Z13" i="10"/>
  <c r="AB13" i="10"/>
  <c r="K13" i="10"/>
  <c r="M13" i="10"/>
  <c r="N13" i="10"/>
  <c r="P13" i="10"/>
  <c r="Q13" i="10"/>
  <c r="S13" i="10"/>
  <c r="T13" i="10"/>
  <c r="V13" i="10"/>
  <c r="AC13" i="10"/>
  <c r="AE13" i="10"/>
  <c r="AI13" i="10"/>
  <c r="AK13" i="10"/>
  <c r="AL13" i="10"/>
  <c r="AN13" i="10"/>
  <c r="AO13" i="10"/>
  <c r="AQ13" i="10"/>
  <c r="AR13" i="10"/>
  <c r="AT13" i="10"/>
  <c r="W16" i="10"/>
  <c r="Y16" i="10"/>
  <c r="Q16" i="10"/>
  <c r="S16" i="10"/>
  <c r="K16" i="10"/>
  <c r="M16" i="10"/>
  <c r="N16" i="10"/>
  <c r="P16" i="10"/>
  <c r="T16" i="10"/>
  <c r="V16" i="10"/>
  <c r="Z16" i="10"/>
  <c r="AB16" i="10"/>
  <c r="AC16" i="10"/>
  <c r="AE16" i="10"/>
  <c r="AI16" i="10"/>
  <c r="AK16" i="10"/>
  <c r="AL16" i="10"/>
  <c r="AN16" i="10"/>
  <c r="AO16" i="10"/>
  <c r="AQ16" i="10"/>
  <c r="AR16" i="10"/>
  <c r="AT16" i="10"/>
  <c r="AO10" i="10"/>
  <c r="AQ10" i="10"/>
  <c r="AI10" i="10"/>
  <c r="AK10" i="10"/>
  <c r="K10" i="10"/>
  <c r="M10" i="10"/>
  <c r="Q10" i="10"/>
  <c r="S10" i="10"/>
  <c r="T10" i="10"/>
  <c r="V10" i="10"/>
  <c r="W10" i="10"/>
  <c r="Y10" i="10"/>
  <c r="Z10" i="10"/>
  <c r="AB10" i="10"/>
  <c r="AC10" i="10"/>
  <c r="AE10" i="10"/>
  <c r="AF10" i="10"/>
  <c r="AH10" i="10"/>
  <c r="AL10" i="10"/>
  <c r="AN10" i="10"/>
  <c r="AR10" i="10"/>
  <c r="AT10" i="10"/>
  <c r="N19" i="10"/>
  <c r="P19" i="10"/>
  <c r="AW19" i="10" s="1"/>
  <c r="AR19" i="10"/>
  <c r="AT19" i="10"/>
  <c r="K19" i="10"/>
  <c r="M19" i="10"/>
  <c r="Q19" i="10"/>
  <c r="S19" i="10"/>
  <c r="T19" i="10"/>
  <c r="V19" i="10"/>
  <c r="W19" i="10"/>
  <c r="Y19" i="10"/>
  <c r="Z19" i="10"/>
  <c r="AB19" i="10"/>
  <c r="AC19" i="10"/>
  <c r="AE19" i="10"/>
  <c r="AF19" i="10"/>
  <c r="AH19" i="10"/>
  <c r="AI19" i="10"/>
  <c r="AK19" i="10"/>
  <c r="AL19" i="10"/>
  <c r="AN19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AU20" i="10"/>
  <c r="AU19" i="10"/>
  <c r="AU13" i="10"/>
  <c r="BN24" i="10"/>
  <c r="BN23" i="10"/>
  <c r="BQ24" i="10"/>
  <c r="BQ23" i="10"/>
  <c r="BQ21" i="10"/>
  <c r="BQ20" i="10"/>
  <c r="BQ18" i="10"/>
  <c r="BQ17" i="10"/>
  <c r="BQ15" i="10"/>
  <c r="BQ14" i="10"/>
  <c r="BQ12" i="10"/>
  <c r="BQ11" i="10"/>
  <c r="BQ9" i="10"/>
  <c r="BQ8" i="10"/>
  <c r="BN43" i="10"/>
  <c r="BN42" i="10"/>
  <c r="BN40" i="10"/>
  <c r="BN39" i="10"/>
  <c r="BN37" i="10"/>
  <c r="BN36" i="10"/>
  <c r="BN34" i="10"/>
  <c r="BN33" i="10"/>
  <c r="BN31" i="10"/>
  <c r="BN30" i="10"/>
  <c r="BN28" i="10"/>
  <c r="BN27" i="10"/>
  <c r="BN21" i="10"/>
  <c r="BN20" i="10"/>
  <c r="BN18" i="10"/>
  <c r="BN17" i="10"/>
  <c r="BN15" i="10"/>
  <c r="BN14" i="10"/>
  <c r="BN12" i="10"/>
  <c r="BN11" i="10"/>
  <c r="BN9" i="10"/>
  <c r="BN8" i="10"/>
  <c r="BK43" i="10"/>
  <c r="BK42" i="10"/>
  <c r="BK40" i="10"/>
  <c r="BK39" i="10"/>
  <c r="BK37" i="10"/>
  <c r="BK36" i="10"/>
  <c r="BK34" i="10"/>
  <c r="BK33" i="10"/>
  <c r="BK31" i="10"/>
  <c r="BK30" i="10"/>
  <c r="BK28" i="10"/>
  <c r="BK27" i="10"/>
  <c r="BK24" i="10"/>
  <c r="BK23" i="10"/>
  <c r="BK21" i="10"/>
  <c r="BK18" i="10"/>
  <c r="BK17" i="10"/>
  <c r="BK15" i="10"/>
  <c r="BK14" i="10"/>
  <c r="BK12" i="10"/>
  <c r="BK11" i="10"/>
  <c r="BK9" i="10"/>
  <c r="BK8" i="10"/>
  <c r="BH43" i="10"/>
  <c r="BH42" i="10"/>
  <c r="BH40" i="10"/>
  <c r="BH39" i="10"/>
  <c r="BH37" i="10"/>
  <c r="BH36" i="10"/>
  <c r="BH34" i="10"/>
  <c r="BH33" i="10"/>
  <c r="BH31" i="10"/>
  <c r="BH30" i="10"/>
  <c r="BH28" i="10"/>
  <c r="BH27" i="10"/>
  <c r="BH24" i="10"/>
  <c r="BH23" i="10"/>
  <c r="BH21" i="10"/>
  <c r="BH20" i="10"/>
  <c r="BH18" i="10"/>
  <c r="BH17" i="10"/>
  <c r="BH15" i="10"/>
  <c r="BH14" i="10"/>
  <c r="BH12" i="10"/>
  <c r="BH11" i="10"/>
  <c r="BH9" i="10"/>
  <c r="BH8" i="10"/>
  <c r="BE43" i="10"/>
  <c r="BE42" i="10"/>
  <c r="BE40" i="10"/>
  <c r="BE39" i="10"/>
  <c r="BE37" i="10"/>
  <c r="BE36" i="10"/>
  <c r="BE34" i="10"/>
  <c r="BE33" i="10"/>
  <c r="BE31" i="10"/>
  <c r="BE30" i="10"/>
  <c r="BE28" i="10"/>
  <c r="BE27" i="10"/>
  <c r="BE23" i="10"/>
  <c r="BE21" i="10"/>
  <c r="BE20" i="10"/>
  <c r="BE18" i="10"/>
  <c r="BE17" i="10"/>
  <c r="BE15" i="10"/>
  <c r="BE14" i="10"/>
  <c r="BE12" i="10"/>
  <c r="BE11" i="10"/>
  <c r="BE9" i="10"/>
  <c r="BE8" i="10"/>
  <c r="BB43" i="10"/>
  <c r="BB42" i="10"/>
  <c r="BB40" i="10"/>
  <c r="BB39" i="10"/>
  <c r="BB37" i="10"/>
  <c r="BB36" i="10"/>
  <c r="BB34" i="10"/>
  <c r="BB33" i="10"/>
  <c r="BB31" i="10"/>
  <c r="BB30" i="10"/>
  <c r="BB28" i="10"/>
  <c r="BB27" i="10"/>
  <c r="BB24" i="10"/>
  <c r="BB23" i="10"/>
  <c r="BB21" i="10"/>
  <c r="BB18" i="10"/>
  <c r="BB17" i="10"/>
  <c r="BB15" i="10"/>
  <c r="BB14" i="10"/>
  <c r="BB12" i="10"/>
  <c r="BB11" i="10"/>
  <c r="BB9" i="10"/>
  <c r="AR6" i="10"/>
  <c r="AO6" i="10"/>
  <c r="AL6" i="10"/>
  <c r="AI6" i="10"/>
  <c r="AF6" i="10"/>
  <c r="AC6" i="10"/>
  <c r="Z6" i="10"/>
  <c r="W6" i="10"/>
  <c r="T6" i="10"/>
  <c r="Q6" i="10"/>
  <c r="N6" i="10"/>
  <c r="BE24" i="10"/>
  <c r="BB20" i="10"/>
  <c r="BB8" i="10"/>
  <c r="BK20" i="10"/>
  <c r="K6" i="10"/>
  <c r="AU24" i="11"/>
  <c r="AW24" i="11"/>
  <c r="K24" i="11"/>
  <c r="M24" i="11"/>
  <c r="AC24" i="11"/>
  <c r="AE24" i="11"/>
  <c r="BA24" i="11"/>
  <c r="BC24" i="11"/>
  <c r="N24" i="11"/>
  <c r="P24" i="11"/>
  <c r="Q24" i="11"/>
  <c r="S24" i="11"/>
  <c r="T24" i="11"/>
  <c r="V24" i="11"/>
  <c r="W24" i="11"/>
  <c r="Y24" i="11"/>
  <c r="Z24" i="11"/>
  <c r="AB24" i="11"/>
  <c r="AF24" i="11"/>
  <c r="AH24" i="11"/>
  <c r="AI24" i="11"/>
  <c r="AK24" i="11"/>
  <c r="AL24" i="11"/>
  <c r="AN24" i="11"/>
  <c r="AO24" i="11"/>
  <c r="AQ24" i="11"/>
  <c r="AR24" i="11"/>
  <c r="AT24" i="11"/>
  <c r="AX24" i="11"/>
  <c r="AZ24" i="11"/>
  <c r="AX23" i="11"/>
  <c r="AZ23" i="11"/>
  <c r="AO23" i="11"/>
  <c r="AQ23" i="11"/>
  <c r="BD23" i="11"/>
  <c r="BF23" i="11"/>
  <c r="K23" i="11"/>
  <c r="M23" i="11"/>
  <c r="N23" i="11"/>
  <c r="P23" i="11"/>
  <c r="Q23" i="11"/>
  <c r="BJ23" i="11" s="1"/>
  <c r="E23" i="11" s="1"/>
  <c r="S23" i="11"/>
  <c r="T23" i="11"/>
  <c r="V23" i="11"/>
  <c r="W23" i="11"/>
  <c r="Y23" i="11"/>
  <c r="Z23" i="11"/>
  <c r="AB23" i="11"/>
  <c r="AC23" i="11"/>
  <c r="AE23" i="11"/>
  <c r="AF23" i="11"/>
  <c r="AH23" i="11"/>
  <c r="AI23" i="11"/>
  <c r="AK23" i="11"/>
  <c r="AL23" i="11"/>
  <c r="AN23" i="11"/>
  <c r="AR23" i="11"/>
  <c r="AT23" i="11"/>
  <c r="AU23" i="11"/>
  <c r="AW23" i="11"/>
  <c r="BA22" i="11"/>
  <c r="BC22" i="11"/>
  <c r="AF22" i="11"/>
  <c r="AH22" i="11"/>
  <c r="AU22" i="11"/>
  <c r="AW22" i="11"/>
  <c r="K22" i="11"/>
  <c r="M22" i="11"/>
  <c r="N22" i="11"/>
  <c r="P22" i="11"/>
  <c r="Q22" i="11"/>
  <c r="S22" i="11"/>
  <c r="T22" i="11"/>
  <c r="V22" i="11"/>
  <c r="W22" i="11"/>
  <c r="Y22" i="11"/>
  <c r="Z22" i="11"/>
  <c r="AB22" i="11"/>
  <c r="AC22" i="11"/>
  <c r="AE22" i="11"/>
  <c r="AI22" i="11"/>
  <c r="AK22" i="11"/>
  <c r="AL22" i="11"/>
  <c r="AN22" i="11"/>
  <c r="AO22" i="11"/>
  <c r="AQ22" i="11"/>
  <c r="AR22" i="11"/>
  <c r="AT22" i="11"/>
  <c r="BD22" i="11"/>
  <c r="BF22" i="11"/>
  <c r="BD21" i="11"/>
  <c r="BF21" i="11"/>
  <c r="AL21" i="11"/>
  <c r="AN21" i="11"/>
  <c r="AX21" i="11"/>
  <c r="AZ21" i="11"/>
  <c r="K21" i="11"/>
  <c r="M21" i="11"/>
  <c r="BI21" i="11" s="1"/>
  <c r="BK21" i="11"/>
  <c r="F21" i="11" s="1"/>
  <c r="N21" i="11"/>
  <c r="P21" i="11"/>
  <c r="Q21" i="11"/>
  <c r="S21" i="11"/>
  <c r="T21" i="11"/>
  <c r="V21" i="11"/>
  <c r="W21" i="11"/>
  <c r="Y21" i="11"/>
  <c r="Z21" i="11"/>
  <c r="AB21" i="11"/>
  <c r="AC21" i="11"/>
  <c r="AE21" i="11"/>
  <c r="AF21" i="11"/>
  <c r="AH21" i="11"/>
  <c r="AI21" i="11"/>
  <c r="AK21" i="11"/>
  <c r="AO21" i="11"/>
  <c r="AQ21" i="11"/>
  <c r="AR21" i="11"/>
  <c r="AT21" i="11"/>
  <c r="BA21" i="11"/>
  <c r="BC21" i="11"/>
  <c r="AL20" i="11"/>
  <c r="BJ20" i="11" s="1"/>
  <c r="E20" i="11" s="1"/>
  <c r="AN20" i="11"/>
  <c r="W20" i="11"/>
  <c r="Y20" i="11"/>
  <c r="K20" i="11"/>
  <c r="M20" i="11"/>
  <c r="BK20" i="11"/>
  <c r="F20" i="11" s="1"/>
  <c r="AO20" i="11"/>
  <c r="AQ20" i="11"/>
  <c r="N20" i="11"/>
  <c r="P20" i="11"/>
  <c r="Q20" i="11"/>
  <c r="S20" i="11"/>
  <c r="T20" i="11"/>
  <c r="V20" i="11"/>
  <c r="Z20" i="11"/>
  <c r="AB20" i="11"/>
  <c r="AC20" i="11"/>
  <c r="AE20" i="11"/>
  <c r="AF20" i="11"/>
  <c r="AH20" i="11"/>
  <c r="AI20" i="11"/>
  <c r="AK20" i="11"/>
  <c r="AU20" i="11"/>
  <c r="AW20" i="11"/>
  <c r="AX20" i="11"/>
  <c r="AZ20" i="11"/>
  <c r="BA20" i="11"/>
  <c r="BC20" i="11"/>
  <c r="BD20" i="11"/>
  <c r="BF20" i="11"/>
  <c r="AI19" i="11"/>
  <c r="AK19" i="11"/>
  <c r="BA19" i="11"/>
  <c r="BC19" i="11"/>
  <c r="AR19" i="11"/>
  <c r="AT19" i="11"/>
  <c r="K19" i="11"/>
  <c r="M19" i="11"/>
  <c r="N19" i="11"/>
  <c r="P19" i="11"/>
  <c r="Q19" i="11"/>
  <c r="S19" i="11"/>
  <c r="T19" i="11"/>
  <c r="V19" i="11"/>
  <c r="W19" i="11"/>
  <c r="Y19" i="11"/>
  <c r="Z19" i="11"/>
  <c r="AB19" i="11"/>
  <c r="AC19" i="11"/>
  <c r="AE19" i="11"/>
  <c r="AF19" i="11"/>
  <c r="AH19" i="11"/>
  <c r="AL19" i="11"/>
  <c r="AN19" i="11"/>
  <c r="AU19" i="11"/>
  <c r="AW19" i="11"/>
  <c r="AX19" i="11"/>
  <c r="AZ19" i="11"/>
  <c r="BD19" i="11"/>
  <c r="BF19" i="11"/>
  <c r="AR18" i="11"/>
  <c r="AT18" i="11"/>
  <c r="AU18" i="11"/>
  <c r="AW18" i="11"/>
  <c r="AF18" i="11"/>
  <c r="AH18" i="11"/>
  <c r="AI18" i="11"/>
  <c r="AK18" i="11"/>
  <c r="K18" i="11"/>
  <c r="M18" i="11"/>
  <c r="N18" i="11"/>
  <c r="P18" i="11"/>
  <c r="Q18" i="11"/>
  <c r="S18" i="11"/>
  <c r="T18" i="11"/>
  <c r="V18" i="11"/>
  <c r="W18" i="11"/>
  <c r="Y18" i="11"/>
  <c r="Z18" i="11"/>
  <c r="AB18" i="11"/>
  <c r="AC18" i="11"/>
  <c r="AE18" i="11"/>
  <c r="AO18" i="11"/>
  <c r="AQ18" i="11"/>
  <c r="AX18" i="11"/>
  <c r="AZ18" i="11"/>
  <c r="BA18" i="11"/>
  <c r="BC18" i="11"/>
  <c r="BD18" i="11"/>
  <c r="BF18" i="11"/>
  <c r="AO17" i="11"/>
  <c r="AQ17" i="11"/>
  <c r="T17" i="11"/>
  <c r="V17" i="11"/>
  <c r="AC17" i="11"/>
  <c r="AE17" i="11"/>
  <c r="Z17" i="11"/>
  <c r="AB17" i="11"/>
  <c r="AL17" i="11"/>
  <c r="AN17" i="11"/>
  <c r="K17" i="11"/>
  <c r="M17" i="11"/>
  <c r="N17" i="11"/>
  <c r="P17" i="11"/>
  <c r="Q17" i="11"/>
  <c r="S17" i="11"/>
  <c r="BI17" i="11" s="1"/>
  <c r="W17" i="11"/>
  <c r="Y17" i="11"/>
  <c r="AF17" i="11"/>
  <c r="AH17" i="11"/>
  <c r="AR17" i="11"/>
  <c r="AT17" i="11"/>
  <c r="AU17" i="11"/>
  <c r="AW17" i="11"/>
  <c r="AX17" i="11"/>
  <c r="AZ17" i="11"/>
  <c r="BA17" i="11"/>
  <c r="BC17" i="11"/>
  <c r="BD17" i="11"/>
  <c r="BF17" i="11"/>
  <c r="Z16" i="11"/>
  <c r="AB16" i="11"/>
  <c r="AX16" i="11"/>
  <c r="AZ16" i="11"/>
  <c r="AL16" i="11"/>
  <c r="AN16" i="11"/>
  <c r="AC16" i="11"/>
  <c r="AE16" i="11"/>
  <c r="K16" i="11"/>
  <c r="M16" i="11"/>
  <c r="BI16" i="11" s="1"/>
  <c r="N16" i="11"/>
  <c r="P16" i="11"/>
  <c r="Q16" i="11"/>
  <c r="S16" i="11"/>
  <c r="T16" i="11"/>
  <c r="V16" i="11"/>
  <c r="W16" i="11"/>
  <c r="Y16" i="11"/>
  <c r="AI16" i="11"/>
  <c r="AK16" i="11"/>
  <c r="AO16" i="11"/>
  <c r="AQ16" i="11"/>
  <c r="AR16" i="11"/>
  <c r="AT16" i="11"/>
  <c r="AU16" i="11"/>
  <c r="AW16" i="11"/>
  <c r="BA16" i="11"/>
  <c r="BC16" i="11"/>
  <c r="BD16" i="11"/>
  <c r="BF16" i="11"/>
  <c r="W15" i="11"/>
  <c r="Y15" i="11"/>
  <c r="N15" i="11"/>
  <c r="P15" i="11"/>
  <c r="AI15" i="11"/>
  <c r="AK15" i="11"/>
  <c r="BD15" i="11"/>
  <c r="BF15" i="11"/>
  <c r="AF15" i="11"/>
  <c r="AH15" i="11"/>
  <c r="K15" i="11"/>
  <c r="M15" i="11"/>
  <c r="Q15" i="11"/>
  <c r="S15" i="11"/>
  <c r="T15" i="11"/>
  <c r="V15" i="11"/>
  <c r="Z15" i="11"/>
  <c r="AB15" i="11"/>
  <c r="AL15" i="11"/>
  <c r="AN15" i="11"/>
  <c r="AO15" i="11"/>
  <c r="AQ15" i="11"/>
  <c r="AR15" i="11"/>
  <c r="AT15" i="11"/>
  <c r="AU15" i="11"/>
  <c r="AW15" i="11"/>
  <c r="AX15" i="11"/>
  <c r="AZ15" i="11"/>
  <c r="BA15" i="11"/>
  <c r="BC15" i="11"/>
  <c r="AF14" i="11"/>
  <c r="AH14" i="11"/>
  <c r="Q14" i="11"/>
  <c r="S14" i="11"/>
  <c r="AI14" i="11"/>
  <c r="AK14" i="11"/>
  <c r="W14" i="11"/>
  <c r="Y14" i="11"/>
  <c r="K14" i="11"/>
  <c r="M14" i="11"/>
  <c r="N14" i="11"/>
  <c r="P14" i="11"/>
  <c r="T14" i="11"/>
  <c r="V14" i="11"/>
  <c r="AC14" i="11"/>
  <c r="AE14" i="11"/>
  <c r="AL14" i="11"/>
  <c r="AN14" i="11"/>
  <c r="AO14" i="11"/>
  <c r="AQ14" i="11"/>
  <c r="AR14" i="11"/>
  <c r="AT14" i="11"/>
  <c r="AU14" i="11"/>
  <c r="AW14" i="11"/>
  <c r="AX14" i="11"/>
  <c r="AZ14" i="11"/>
  <c r="BA14" i="11"/>
  <c r="BC14" i="11"/>
  <c r="BD14" i="11"/>
  <c r="BF14" i="11"/>
  <c r="AC13" i="11"/>
  <c r="AE13" i="11"/>
  <c r="AR13" i="11"/>
  <c r="AT13" i="11"/>
  <c r="Z13" i="11"/>
  <c r="AB13" i="11"/>
  <c r="K13" i="11"/>
  <c r="M13" i="11"/>
  <c r="N13" i="11"/>
  <c r="P13" i="11"/>
  <c r="Q13" i="11"/>
  <c r="S13" i="11"/>
  <c r="T13" i="11"/>
  <c r="V13" i="11"/>
  <c r="BI13" i="11" s="1"/>
  <c r="AF13" i="11"/>
  <c r="AH13" i="11"/>
  <c r="AI13" i="11"/>
  <c r="AK13" i="11"/>
  <c r="AL13" i="11"/>
  <c r="AN13" i="11"/>
  <c r="AO13" i="11"/>
  <c r="AQ13" i="11"/>
  <c r="AU13" i="11"/>
  <c r="AW13" i="11"/>
  <c r="AX13" i="11"/>
  <c r="AZ13" i="11"/>
  <c r="BA13" i="11"/>
  <c r="BC13" i="11"/>
  <c r="BD13" i="11"/>
  <c r="BF13" i="11"/>
  <c r="AI12" i="11"/>
  <c r="AK12" i="11"/>
  <c r="Q12" i="11"/>
  <c r="S12" i="11"/>
  <c r="N12" i="11"/>
  <c r="P12" i="11"/>
  <c r="K12" i="11"/>
  <c r="M12" i="11"/>
  <c r="W12" i="11"/>
  <c r="Y12" i="11"/>
  <c r="Z12" i="11"/>
  <c r="AB12" i="11"/>
  <c r="AC12" i="11"/>
  <c r="AE12" i="11"/>
  <c r="AF12" i="11"/>
  <c r="AH12" i="11"/>
  <c r="AL12" i="11"/>
  <c r="AN12" i="11"/>
  <c r="AO12" i="11"/>
  <c r="AQ12" i="11"/>
  <c r="AR12" i="11"/>
  <c r="AT12" i="11"/>
  <c r="AU12" i="11"/>
  <c r="AW12" i="11"/>
  <c r="AX12" i="11"/>
  <c r="AZ12" i="11"/>
  <c r="BA12" i="11"/>
  <c r="BC12" i="11"/>
  <c r="BD12" i="11"/>
  <c r="BF12" i="11"/>
  <c r="Z11" i="11"/>
  <c r="AB11" i="11"/>
  <c r="T11" i="11"/>
  <c r="V11" i="11"/>
  <c r="K11" i="11"/>
  <c r="M11" i="11"/>
  <c r="BK11" i="11" s="1"/>
  <c r="F11" i="11" s="1"/>
  <c r="N11" i="11"/>
  <c r="P11" i="11"/>
  <c r="W11" i="11"/>
  <c r="Y11" i="11"/>
  <c r="BI11" i="11" s="1"/>
  <c r="AC11" i="11"/>
  <c r="AE11" i="11"/>
  <c r="AF11" i="11"/>
  <c r="AH11" i="11"/>
  <c r="AI11" i="11"/>
  <c r="AK11" i="11"/>
  <c r="AL11" i="11"/>
  <c r="AN11" i="11"/>
  <c r="AO11" i="11"/>
  <c r="AQ11" i="11"/>
  <c r="AR11" i="11"/>
  <c r="AT11" i="11"/>
  <c r="AU11" i="11"/>
  <c r="AW11" i="11"/>
  <c r="AX11" i="11"/>
  <c r="AZ11" i="11"/>
  <c r="BA11" i="11"/>
  <c r="BC11" i="11"/>
  <c r="BD11" i="11"/>
  <c r="BF11" i="11"/>
  <c r="AC10" i="11"/>
  <c r="AE10" i="11"/>
  <c r="K10" i="11"/>
  <c r="M10" i="11"/>
  <c r="BI10" i="11" s="1"/>
  <c r="T10" i="11"/>
  <c r="V10" i="11"/>
  <c r="Q10" i="11"/>
  <c r="S10" i="11"/>
  <c r="W10" i="11"/>
  <c r="Y10" i="11"/>
  <c r="Z10" i="11"/>
  <c r="AB10" i="11"/>
  <c r="AF10" i="11"/>
  <c r="AH10" i="11"/>
  <c r="AI10" i="11"/>
  <c r="AK10" i="11"/>
  <c r="AL10" i="11"/>
  <c r="AN10" i="11"/>
  <c r="AO10" i="11"/>
  <c r="AQ10" i="11"/>
  <c r="AR10" i="11"/>
  <c r="AT10" i="11"/>
  <c r="AU10" i="11"/>
  <c r="AW10" i="11"/>
  <c r="AX10" i="11"/>
  <c r="AZ10" i="11"/>
  <c r="BA10" i="11"/>
  <c r="BC10" i="11"/>
  <c r="BD10" i="11"/>
  <c r="BF10" i="11"/>
  <c r="BD9" i="11"/>
  <c r="BF9" i="11"/>
  <c r="AR9" i="11"/>
  <c r="AT9" i="11"/>
  <c r="N9" i="11"/>
  <c r="P9" i="11"/>
  <c r="Q9" i="11"/>
  <c r="S9" i="11"/>
  <c r="T9" i="11"/>
  <c r="V9" i="11"/>
  <c r="W9" i="11"/>
  <c r="Y9" i="11"/>
  <c r="Z9" i="11"/>
  <c r="AB9" i="11"/>
  <c r="AC9" i="11"/>
  <c r="AE9" i="11"/>
  <c r="AF9" i="11"/>
  <c r="AH9" i="11"/>
  <c r="AI9" i="11"/>
  <c r="AK9" i="11"/>
  <c r="AL9" i="11"/>
  <c r="AN9" i="11"/>
  <c r="AO9" i="11"/>
  <c r="AQ9" i="11"/>
  <c r="AU9" i="11"/>
  <c r="AW9" i="11"/>
  <c r="AX9" i="11"/>
  <c r="AZ9" i="11"/>
  <c r="BA9" i="11"/>
  <c r="BC9" i="11"/>
  <c r="J9" i="11"/>
  <c r="BJ11" i="11"/>
  <c r="E11" i="11"/>
  <c r="BJ14" i="11"/>
  <c r="E14" i="11" s="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D23" i="11"/>
  <c r="D24" i="11"/>
  <c r="D22" i="11"/>
  <c r="D21" i="11"/>
  <c r="D12" i="11"/>
  <c r="D20" i="11"/>
  <c r="D17" i="11"/>
  <c r="D19" i="11"/>
  <c r="D18" i="11"/>
  <c r="D16" i="11"/>
  <c r="D15" i="11"/>
  <c r="D14" i="11"/>
  <c r="D13" i="11"/>
  <c r="D11" i="11"/>
  <c r="BW27" i="11"/>
  <c r="CI30" i="11"/>
  <c r="CI29" i="11"/>
  <c r="CI27" i="11"/>
  <c r="CI26" i="11"/>
  <c r="CI24" i="11"/>
  <c r="CI23" i="11"/>
  <c r="CI21" i="11"/>
  <c r="CI20" i="11"/>
  <c r="CI18" i="11"/>
  <c r="CI17" i="11"/>
  <c r="CI15" i="11"/>
  <c r="CI14" i="11"/>
  <c r="CI12" i="11"/>
  <c r="CI11" i="11"/>
  <c r="CI9" i="11"/>
  <c r="CF55" i="11"/>
  <c r="CF54" i="11"/>
  <c r="CF52" i="11"/>
  <c r="CF51" i="11"/>
  <c r="CF49" i="11"/>
  <c r="CF46" i="11"/>
  <c r="CF45" i="11"/>
  <c r="CF43" i="11"/>
  <c r="CF42" i="11"/>
  <c r="CF40" i="11"/>
  <c r="CF39" i="11"/>
  <c r="CF37" i="11"/>
  <c r="CF34" i="11"/>
  <c r="CF30" i="11"/>
  <c r="CF29" i="11"/>
  <c r="CF27" i="11"/>
  <c r="CF26" i="11"/>
  <c r="CF24" i="11"/>
  <c r="CF23" i="11"/>
  <c r="CF21" i="11"/>
  <c r="CF20" i="11"/>
  <c r="CF17" i="11"/>
  <c r="CF15" i="11"/>
  <c r="CF14" i="11"/>
  <c r="CF12" i="11"/>
  <c r="CF11" i="11"/>
  <c r="CF9" i="11"/>
  <c r="CF8" i="11"/>
  <c r="CC55" i="11"/>
  <c r="CC54" i="11"/>
  <c r="CC52" i="11"/>
  <c r="CC51" i="11"/>
  <c r="CC49" i="11"/>
  <c r="CC48" i="11"/>
  <c r="CC46" i="11"/>
  <c r="CC45" i="11"/>
  <c r="CC43" i="11"/>
  <c r="CC42" i="11"/>
  <c r="CC40" i="11"/>
  <c r="CC39" i="11"/>
  <c r="CC37" i="11"/>
  <c r="CC36" i="11"/>
  <c r="CC34" i="11"/>
  <c r="CC33" i="11"/>
  <c r="CC30" i="11"/>
  <c r="CC29" i="11"/>
  <c r="CC27" i="11"/>
  <c r="CC26" i="11"/>
  <c r="CC23" i="11"/>
  <c r="CC20" i="11"/>
  <c r="CC18" i="11"/>
  <c r="CC17" i="11"/>
  <c r="CC15" i="11"/>
  <c r="CC11" i="11"/>
  <c r="CC9" i="11"/>
  <c r="CC8" i="11"/>
  <c r="BZ55" i="11"/>
  <c r="BZ54" i="11"/>
  <c r="BZ52" i="11"/>
  <c r="BZ51" i="11"/>
  <c r="BZ49" i="11"/>
  <c r="BZ48" i="11"/>
  <c r="BZ43" i="11"/>
  <c r="BZ42" i="11"/>
  <c r="BZ40" i="11"/>
  <c r="BZ39" i="11"/>
  <c r="BZ37" i="11"/>
  <c r="BZ36" i="11"/>
  <c r="BZ33" i="11"/>
  <c r="BZ30" i="11"/>
  <c r="BZ29" i="11"/>
  <c r="BZ27" i="11"/>
  <c r="BZ26" i="11"/>
  <c r="BZ24" i="11"/>
  <c r="BZ21" i="11"/>
  <c r="BZ20" i="11"/>
  <c r="BZ18" i="11"/>
  <c r="BZ17" i="11"/>
  <c r="BZ15" i="11"/>
  <c r="BZ14" i="11"/>
  <c r="BZ12" i="11"/>
  <c r="BZ9" i="11"/>
  <c r="BZ8" i="11"/>
  <c r="BW55" i="11"/>
  <c r="BW54" i="11"/>
  <c r="BW52" i="11"/>
  <c r="BW51" i="11"/>
  <c r="BW49" i="11"/>
  <c r="BW48" i="11"/>
  <c r="BW46" i="11"/>
  <c r="BW45" i="11"/>
  <c r="BW40" i="11"/>
  <c r="BW39" i="11"/>
  <c r="BW37" i="11"/>
  <c r="BW36" i="11"/>
  <c r="BW34" i="11"/>
  <c r="BW33" i="11"/>
  <c r="BW30" i="11"/>
  <c r="BW29" i="11"/>
  <c r="BW26" i="11"/>
  <c r="BW24" i="11"/>
  <c r="BW23" i="11"/>
  <c r="BW21" i="11"/>
  <c r="BW20" i="11"/>
  <c r="BW18" i="11"/>
  <c r="BW17" i="11"/>
  <c r="BW15" i="11"/>
  <c r="BW14" i="11"/>
  <c r="BW12" i="11"/>
  <c r="BW11" i="11"/>
  <c r="BW9" i="11"/>
  <c r="BW8" i="11"/>
  <c r="BT55" i="11"/>
  <c r="BT54" i="11"/>
  <c r="BT52" i="11"/>
  <c r="BT51" i="11"/>
  <c r="BT49" i="11"/>
  <c r="BT48" i="11"/>
  <c r="BT46" i="11"/>
  <c r="BT45" i="11"/>
  <c r="BT43" i="11"/>
  <c r="BT40" i="11"/>
  <c r="BT39" i="11"/>
  <c r="BT37" i="11"/>
  <c r="BT36" i="11"/>
  <c r="BT34" i="11"/>
  <c r="BT33" i="11"/>
  <c r="BT30" i="11"/>
  <c r="BT29" i="11"/>
  <c r="BT27" i="11"/>
  <c r="BT26" i="11"/>
  <c r="BT24" i="11"/>
  <c r="BT23" i="11"/>
  <c r="BT21" i="11"/>
  <c r="BT20" i="11"/>
  <c r="BT18" i="11"/>
  <c r="BT17" i="11"/>
  <c r="BT15" i="11"/>
  <c r="BT14" i="11"/>
  <c r="BT12" i="11"/>
  <c r="BT11" i="11"/>
  <c r="BT9" i="11"/>
  <c r="BT8" i="11"/>
  <c r="BQ55" i="11"/>
  <c r="BQ52" i="11"/>
  <c r="BQ51" i="11"/>
  <c r="BQ49" i="11"/>
  <c r="BQ48" i="11"/>
  <c r="BQ46" i="11"/>
  <c r="BQ43" i="11"/>
  <c r="BQ40" i="11"/>
  <c r="BQ39" i="11"/>
  <c r="BQ37" i="11"/>
  <c r="BQ36" i="11"/>
  <c r="BQ34" i="11"/>
  <c r="BQ33" i="11"/>
  <c r="Q6" i="11"/>
  <c r="BQ30" i="11"/>
  <c r="BQ29" i="11"/>
  <c r="BQ27" i="11"/>
  <c r="BQ26" i="11"/>
  <c r="BQ24" i="11"/>
  <c r="BQ23" i="11"/>
  <c r="BQ21" i="11"/>
  <c r="BQ20" i="11"/>
  <c r="BQ18" i="11"/>
  <c r="BQ17" i="11"/>
  <c r="BQ15" i="11"/>
  <c r="BQ14" i="11"/>
  <c r="BQ12" i="11"/>
  <c r="BQ11" i="11"/>
  <c r="BQ9" i="11"/>
  <c r="BQ8" i="11"/>
  <c r="BN55" i="11"/>
  <c r="BN54" i="11"/>
  <c r="BN52" i="11"/>
  <c r="BN51" i="11"/>
  <c r="BN49" i="11"/>
  <c r="BN48" i="11"/>
  <c r="BN45" i="11"/>
  <c r="BN42" i="11"/>
  <c r="BN40" i="11"/>
  <c r="BN39" i="11"/>
  <c r="BN37" i="11"/>
  <c r="BN36" i="11"/>
  <c r="BN34" i="11"/>
  <c r="BN33" i="11"/>
  <c r="BN30" i="11"/>
  <c r="BN29" i="11"/>
  <c r="BN27" i="11"/>
  <c r="BN26" i="11"/>
  <c r="BN24" i="11"/>
  <c r="BN23" i="11"/>
  <c r="BN21" i="11"/>
  <c r="BN20" i="11"/>
  <c r="BN18" i="11"/>
  <c r="BN17" i="11"/>
  <c r="BN15" i="11"/>
  <c r="BN12" i="11"/>
  <c r="BN11" i="11"/>
  <c r="BN9" i="11"/>
  <c r="BI20" i="11"/>
  <c r="BG20" i="11"/>
  <c r="BI14" i="11"/>
  <c r="BG14" i="11"/>
  <c r="BG11" i="11"/>
  <c r="D9" i="11"/>
  <c r="D10" i="11"/>
  <c r="BD6" i="11"/>
  <c r="BA6" i="11"/>
  <c r="AX6" i="11"/>
  <c r="AU6" i="11"/>
  <c r="AR6" i="11"/>
  <c r="AO6" i="11"/>
  <c r="AL6" i="11"/>
  <c r="AI6" i="11"/>
  <c r="AF6" i="11"/>
  <c r="AC6" i="11"/>
  <c r="Z6" i="11"/>
  <c r="W6" i="11"/>
  <c r="T6" i="11"/>
  <c r="CI8" i="11"/>
  <c r="CF18" i="11"/>
  <c r="CF48" i="11"/>
  <c r="CF36" i="11"/>
  <c r="CF33" i="11"/>
  <c r="BQ54" i="11"/>
  <c r="BZ23" i="11"/>
  <c r="CC24" i="11"/>
  <c r="CC21" i="11"/>
  <c r="CC14" i="11"/>
  <c r="CC12" i="11"/>
  <c r="BZ46" i="11"/>
  <c r="BZ45" i="11"/>
  <c r="BZ34" i="11"/>
  <c r="BZ11" i="11"/>
  <c r="BW43" i="11"/>
  <c r="BW42" i="11"/>
  <c r="BT42" i="11"/>
  <c r="BQ45" i="11"/>
  <c r="BQ42" i="11"/>
  <c r="BN46" i="11"/>
  <c r="BN43" i="11"/>
  <c r="BN14" i="11"/>
  <c r="N6" i="11"/>
  <c r="BN8" i="11"/>
  <c r="K6" i="11"/>
  <c r="N6" i="4"/>
  <c r="Q6" i="4"/>
  <c r="K11" i="4"/>
  <c r="M11" i="4"/>
  <c r="N11" i="4"/>
  <c r="P11" i="4"/>
  <c r="K10" i="4"/>
  <c r="M10" i="4"/>
  <c r="V10" i="4" s="1"/>
  <c r="Q10" i="4"/>
  <c r="S10" i="4"/>
  <c r="Q9" i="4"/>
  <c r="T9" i="4" s="1"/>
  <c r="S9" i="4"/>
  <c r="V9" i="4" s="1"/>
  <c r="N9" i="4"/>
  <c r="W9" i="4" s="1"/>
  <c r="E9" i="4" s="1"/>
  <c r="P9" i="4"/>
  <c r="J9" i="4"/>
  <c r="J10" i="4"/>
  <c r="J11" i="4"/>
  <c r="D11" i="4"/>
  <c r="D10" i="4"/>
  <c r="D9" i="4"/>
  <c r="AA13" i="4"/>
  <c r="AA10" i="4"/>
  <c r="AA9" i="4"/>
  <c r="K6" i="4"/>
  <c r="AA12" i="4"/>
  <c r="AA7" i="4"/>
  <c r="AA6" i="4"/>
  <c r="Q12" i="5"/>
  <c r="S12" i="5"/>
  <c r="Y12" i="5" s="1"/>
  <c r="N12" i="5"/>
  <c r="W12" i="5" s="1"/>
  <c r="P12" i="5"/>
  <c r="K12" i="5"/>
  <c r="AA12" i="5" s="1"/>
  <c r="M12" i="5"/>
  <c r="F12" i="5"/>
  <c r="T11" i="5"/>
  <c r="Z11" i="5" s="1"/>
  <c r="E11" i="5" s="1"/>
  <c r="V11" i="5"/>
  <c r="K11" i="5"/>
  <c r="M11" i="5"/>
  <c r="N11" i="5"/>
  <c r="P11" i="5"/>
  <c r="T10" i="5"/>
  <c r="V10" i="5"/>
  <c r="Q10" i="5"/>
  <c r="S10" i="5"/>
  <c r="K10" i="5"/>
  <c r="M10" i="5"/>
  <c r="Y10" i="5" s="1"/>
  <c r="Q9" i="5"/>
  <c r="S9" i="5"/>
  <c r="T9" i="5"/>
  <c r="V9" i="5"/>
  <c r="Y9" i="5" s="1"/>
  <c r="N9" i="5"/>
  <c r="P9" i="5"/>
  <c r="Z12" i="5"/>
  <c r="E12" i="5" s="1"/>
  <c r="J9" i="5"/>
  <c r="J10" i="5"/>
  <c r="J11" i="5"/>
  <c r="J12" i="5"/>
  <c r="D10" i="5"/>
  <c r="D12" i="5"/>
  <c r="D11" i="5"/>
  <c r="D9" i="5"/>
  <c r="W11" i="5"/>
  <c r="T6" i="5"/>
  <c r="Q6" i="5"/>
  <c r="N6" i="5"/>
  <c r="K6" i="5"/>
  <c r="AD22" i="5"/>
  <c r="AD21" i="5"/>
  <c r="AD19" i="5"/>
  <c r="AD18" i="5"/>
  <c r="AD16" i="5"/>
  <c r="AD15" i="5"/>
  <c r="AD13" i="5"/>
  <c r="AD12" i="5"/>
  <c r="AD10" i="5"/>
  <c r="AD9" i="5"/>
  <c r="AD7" i="5"/>
  <c r="AD6" i="5"/>
  <c r="K13" i="6"/>
  <c r="M13" i="6"/>
  <c r="N13" i="6"/>
  <c r="P13" i="6"/>
  <c r="Q13" i="6"/>
  <c r="S13" i="6"/>
  <c r="T13" i="6"/>
  <c r="V13" i="6"/>
  <c r="AB13" i="6" s="1"/>
  <c r="Q12" i="6"/>
  <c r="S12" i="6"/>
  <c r="K12" i="6"/>
  <c r="M12" i="6"/>
  <c r="AD12" i="6"/>
  <c r="F12" i="6"/>
  <c r="N12" i="6"/>
  <c r="P12" i="6"/>
  <c r="W12" i="6"/>
  <c r="Y12" i="6"/>
  <c r="T11" i="6"/>
  <c r="V11" i="6"/>
  <c r="AB11" i="6" s="1"/>
  <c r="N11" i="6"/>
  <c r="P11" i="6"/>
  <c r="K11" i="6"/>
  <c r="M11" i="6"/>
  <c r="W11" i="6"/>
  <c r="Y11" i="6"/>
  <c r="Q10" i="6"/>
  <c r="S10" i="6"/>
  <c r="K10" i="6"/>
  <c r="M10" i="6"/>
  <c r="AB10" i="6" s="1"/>
  <c r="T10" i="6"/>
  <c r="V10" i="6"/>
  <c r="W10" i="6"/>
  <c r="Y10" i="6"/>
  <c r="W9" i="6"/>
  <c r="Y9" i="6"/>
  <c r="N9" i="6"/>
  <c r="AC9" i="6" s="1"/>
  <c r="E9" i="6" s="1"/>
  <c r="P9" i="6"/>
  <c r="AD9" i="6"/>
  <c r="F9" i="6"/>
  <c r="Q9" i="6"/>
  <c r="S9" i="6"/>
  <c r="T9" i="6"/>
  <c r="V9" i="6"/>
  <c r="AC12" i="6"/>
  <c r="E12" i="6" s="1"/>
  <c r="J9" i="6"/>
  <c r="J10" i="6"/>
  <c r="J11" i="6"/>
  <c r="J12" i="6"/>
  <c r="J13" i="6"/>
  <c r="D9" i="6"/>
  <c r="D13" i="6"/>
  <c r="D11" i="6"/>
  <c r="D12" i="6"/>
  <c r="D10" i="6"/>
  <c r="AG21" i="6"/>
  <c r="Z12" i="6"/>
  <c r="Z10" i="6"/>
  <c r="Z9" i="6"/>
  <c r="AG33" i="6"/>
  <c r="AG30" i="6"/>
  <c r="AG29" i="6"/>
  <c r="AG27" i="6"/>
  <c r="AG26" i="6"/>
  <c r="AG24" i="6"/>
  <c r="AG23" i="6"/>
  <c r="AG20" i="6"/>
  <c r="AG18" i="6"/>
  <c r="AG17" i="6"/>
  <c r="AG15" i="6"/>
  <c r="AG12" i="6"/>
  <c r="AG11" i="6"/>
  <c r="AG32" i="6"/>
  <c r="W6" i="6"/>
  <c r="T6" i="6"/>
  <c r="Q6" i="6"/>
  <c r="N6" i="6"/>
  <c r="K6" i="6"/>
  <c r="AG14" i="6"/>
  <c r="AG9" i="6"/>
  <c r="AG8" i="6"/>
  <c r="AG6" i="6"/>
  <c r="AG5" i="6"/>
  <c r="K14" i="7"/>
  <c r="M14" i="7"/>
  <c r="N14" i="7"/>
  <c r="P14" i="7"/>
  <c r="Q14" i="7"/>
  <c r="S14" i="7"/>
  <c r="AE14" i="7" s="1"/>
  <c r="T14" i="7"/>
  <c r="V14" i="7"/>
  <c r="W14" i="7"/>
  <c r="Y14" i="7"/>
  <c r="K13" i="7"/>
  <c r="M13" i="7"/>
  <c r="N13" i="7"/>
  <c r="P13" i="7"/>
  <c r="Q13" i="7"/>
  <c r="S13" i="7"/>
  <c r="T13" i="7"/>
  <c r="V13" i="7"/>
  <c r="Z13" i="7"/>
  <c r="AB13" i="7"/>
  <c r="K12" i="7"/>
  <c r="M12" i="7"/>
  <c r="N12" i="7"/>
  <c r="P12" i="7"/>
  <c r="Q12" i="7"/>
  <c r="S12" i="7"/>
  <c r="W12" i="7"/>
  <c r="Y12" i="7"/>
  <c r="Z12" i="7"/>
  <c r="AB12" i="7"/>
  <c r="K11" i="7"/>
  <c r="M11" i="7"/>
  <c r="N11" i="7"/>
  <c r="P11" i="7"/>
  <c r="AE11" i="7" s="1"/>
  <c r="T11" i="7"/>
  <c r="AC11" i="7" s="1"/>
  <c r="V11" i="7"/>
  <c r="W11" i="7"/>
  <c r="Y11" i="7"/>
  <c r="Z11" i="7"/>
  <c r="AB11" i="7"/>
  <c r="K10" i="7"/>
  <c r="M10" i="7"/>
  <c r="Q10" i="7"/>
  <c r="S10" i="7"/>
  <c r="T10" i="7"/>
  <c r="V10" i="7"/>
  <c r="W10" i="7"/>
  <c r="Y10" i="7"/>
  <c r="Z10" i="7"/>
  <c r="AB10" i="7"/>
  <c r="N9" i="7"/>
  <c r="AC9" i="7" s="1"/>
  <c r="P9" i="7"/>
  <c r="Q9" i="7"/>
  <c r="S9" i="7"/>
  <c r="T9" i="7"/>
  <c r="V9" i="7"/>
  <c r="AE9" i="7" s="1"/>
  <c r="W9" i="7"/>
  <c r="Y9" i="7"/>
  <c r="Z9" i="7"/>
  <c r="AB9" i="7"/>
  <c r="J13" i="7"/>
  <c r="AF11" i="7"/>
  <c r="E11" i="7" s="1"/>
  <c r="J14" i="7"/>
  <c r="J9" i="7"/>
  <c r="J10" i="7"/>
  <c r="J11" i="7"/>
  <c r="J12" i="7"/>
  <c r="D10" i="7"/>
  <c r="D13" i="7"/>
  <c r="D14" i="7"/>
  <c r="AM26" i="7"/>
  <c r="AM25" i="7"/>
  <c r="AM23" i="7"/>
  <c r="AM22" i="7"/>
  <c r="AM20" i="7"/>
  <c r="AM17" i="7"/>
  <c r="AM16" i="7"/>
  <c r="AM14" i="7"/>
  <c r="AM11" i="7"/>
  <c r="AM10" i="7"/>
  <c r="AM8" i="7"/>
  <c r="AM7" i="7"/>
  <c r="AJ29" i="7"/>
  <c r="AJ28" i="7"/>
  <c r="AJ26" i="7"/>
  <c r="AJ25" i="7"/>
  <c r="AJ23" i="7"/>
  <c r="AJ22" i="7"/>
  <c r="AJ20" i="7"/>
  <c r="AJ14" i="7"/>
  <c r="AJ13" i="7"/>
  <c r="AJ7" i="7"/>
  <c r="AM19" i="7"/>
  <c r="AM13" i="7"/>
  <c r="Z6" i="7"/>
  <c r="W6" i="7"/>
  <c r="D9" i="7"/>
  <c r="D11" i="7"/>
  <c r="D12" i="7"/>
  <c r="AJ19" i="7"/>
  <c r="AJ17" i="7"/>
  <c r="T6" i="7"/>
  <c r="Q6" i="7"/>
  <c r="N6" i="7"/>
  <c r="K6" i="7"/>
  <c r="AJ16" i="7"/>
  <c r="AJ11" i="7"/>
  <c r="AJ10" i="7"/>
  <c r="AJ8" i="7"/>
  <c r="K15" i="8"/>
  <c r="M15" i="8"/>
  <c r="N15" i="8"/>
  <c r="P15" i="8"/>
  <c r="Q15" i="8"/>
  <c r="S15" i="8"/>
  <c r="T15" i="8"/>
  <c r="V15" i="8"/>
  <c r="W15" i="8"/>
  <c r="Y15" i="8"/>
  <c r="Z15" i="8"/>
  <c r="AB15" i="8"/>
  <c r="W14" i="8"/>
  <c r="Y14" i="8"/>
  <c r="K14" i="8"/>
  <c r="M14" i="8"/>
  <c r="N14" i="8"/>
  <c r="P14" i="8"/>
  <c r="Q14" i="8"/>
  <c r="S14" i="8"/>
  <c r="T14" i="8"/>
  <c r="V14" i="8"/>
  <c r="AC14" i="8"/>
  <c r="AE14" i="8"/>
  <c r="Z13" i="8"/>
  <c r="AB13" i="8"/>
  <c r="T13" i="8"/>
  <c r="V13" i="8"/>
  <c r="K13" i="8"/>
  <c r="M13" i="8"/>
  <c r="N13" i="8"/>
  <c r="P13" i="8"/>
  <c r="AJ13" i="8" s="1"/>
  <c r="F13" i="8" s="1"/>
  <c r="Q13" i="8"/>
  <c r="AI13" i="8" s="1"/>
  <c r="E13" i="8" s="1"/>
  <c r="S13" i="8"/>
  <c r="AC13" i="8"/>
  <c r="AE13" i="8"/>
  <c r="Q12" i="8"/>
  <c r="S12" i="8"/>
  <c r="W12" i="8"/>
  <c r="Y12" i="8"/>
  <c r="K12" i="8"/>
  <c r="M12" i="8"/>
  <c r="N12" i="8"/>
  <c r="P12" i="8"/>
  <c r="Z12" i="8"/>
  <c r="AB12" i="8"/>
  <c r="AC12" i="8"/>
  <c r="AE12" i="8"/>
  <c r="T11" i="8"/>
  <c r="V11" i="8"/>
  <c r="N11" i="8"/>
  <c r="P11" i="8"/>
  <c r="K11" i="8"/>
  <c r="M11" i="8"/>
  <c r="W11" i="8"/>
  <c r="Y11" i="8"/>
  <c r="Z11" i="8"/>
  <c r="AB11" i="8"/>
  <c r="AC11" i="8"/>
  <c r="AE11" i="8"/>
  <c r="K10" i="8"/>
  <c r="M10" i="8"/>
  <c r="Q10" i="8"/>
  <c r="S10" i="8"/>
  <c r="T10" i="8"/>
  <c r="V10" i="8"/>
  <c r="W10" i="8"/>
  <c r="Y10" i="8"/>
  <c r="Z10" i="8"/>
  <c r="AB10" i="8"/>
  <c r="AC10" i="8"/>
  <c r="AE10" i="8"/>
  <c r="AJ10" i="8"/>
  <c r="F10" i="8" s="1"/>
  <c r="N9" i="8"/>
  <c r="P9" i="8"/>
  <c r="AC9" i="8"/>
  <c r="AE9" i="8"/>
  <c r="Q9" i="8"/>
  <c r="S9" i="8"/>
  <c r="T9" i="8"/>
  <c r="V9" i="8"/>
  <c r="W9" i="8"/>
  <c r="Y9" i="8"/>
  <c r="AH9" i="8" s="1"/>
  <c r="Z9" i="8"/>
  <c r="AB9" i="8"/>
  <c r="J14" i="8"/>
  <c r="J9" i="8"/>
  <c r="J10" i="8"/>
  <c r="J11" i="8"/>
  <c r="J12" i="8"/>
  <c r="J13" i="8"/>
  <c r="J15" i="8"/>
  <c r="D14" i="8"/>
  <c r="D15" i="8"/>
  <c r="AF13" i="8"/>
  <c r="AF11" i="8"/>
  <c r="AS27" i="8"/>
  <c r="AS26" i="8"/>
  <c r="AS24" i="8"/>
  <c r="AS23" i="8"/>
  <c r="AS18" i="8"/>
  <c r="AS17" i="8"/>
  <c r="AS15" i="8"/>
  <c r="AS14" i="8"/>
  <c r="AS9" i="8"/>
  <c r="AS8" i="8"/>
  <c r="K6" i="8"/>
  <c r="N6" i="8"/>
  <c r="Q6" i="8"/>
  <c r="T6" i="8"/>
  <c r="W6" i="8"/>
  <c r="Z6" i="8"/>
  <c r="AC6" i="8"/>
  <c r="AM8" i="8"/>
  <c r="AP8" i="8"/>
  <c r="D9" i="8"/>
  <c r="AM9" i="8"/>
  <c r="AP9" i="8"/>
  <c r="D10" i="8"/>
  <c r="D11" i="8"/>
  <c r="AM11" i="8"/>
  <c r="AP11" i="8"/>
  <c r="AS11" i="8"/>
  <c r="D12" i="8"/>
  <c r="AM12" i="8"/>
  <c r="AP12" i="8"/>
  <c r="AS12" i="8"/>
  <c r="D13" i="8"/>
  <c r="AM14" i="8"/>
  <c r="AP14" i="8"/>
  <c r="AM15" i="8"/>
  <c r="AP15" i="8"/>
  <c r="AM17" i="8"/>
  <c r="AP17" i="8"/>
  <c r="AM18" i="8"/>
  <c r="AP18" i="8"/>
  <c r="AM20" i="8"/>
  <c r="AP20" i="8"/>
  <c r="AS20" i="8"/>
  <c r="AM21" i="8"/>
  <c r="AP21" i="8"/>
  <c r="AS21" i="8"/>
  <c r="AM23" i="8"/>
  <c r="AP23" i="8"/>
  <c r="AM24" i="8"/>
  <c r="AP24" i="8"/>
  <c r="AM26" i="8"/>
  <c r="AP26" i="8"/>
  <c r="AM27" i="8"/>
  <c r="AP27" i="8"/>
  <c r="K16" i="9"/>
  <c r="M16" i="9"/>
  <c r="N16" i="9"/>
  <c r="P16" i="9"/>
  <c r="Q16" i="9"/>
  <c r="S16" i="9"/>
  <c r="T16" i="9"/>
  <c r="V16" i="9"/>
  <c r="W16" i="9"/>
  <c r="Y16" i="9"/>
  <c r="Z16" i="9"/>
  <c r="AB16" i="9"/>
  <c r="AC16" i="9"/>
  <c r="AE16" i="9"/>
  <c r="K15" i="9"/>
  <c r="M15" i="9"/>
  <c r="AK15" i="9" s="1"/>
  <c r="N15" i="9"/>
  <c r="P15" i="9"/>
  <c r="Q15" i="9"/>
  <c r="S15" i="9"/>
  <c r="T15" i="9"/>
  <c r="V15" i="9"/>
  <c r="W15" i="9"/>
  <c r="Y15" i="9"/>
  <c r="Z15" i="9"/>
  <c r="AB15" i="9"/>
  <c r="AF15" i="9"/>
  <c r="AH15" i="9"/>
  <c r="AM15" i="9"/>
  <c r="F15" i="9" s="1"/>
  <c r="K14" i="9"/>
  <c r="M14" i="9"/>
  <c r="N14" i="9"/>
  <c r="P14" i="9"/>
  <c r="Q14" i="9"/>
  <c r="S14" i="9"/>
  <c r="AK14" i="9" s="1"/>
  <c r="T14" i="9"/>
  <c r="V14" i="9"/>
  <c r="W14" i="9"/>
  <c r="Y14" i="9"/>
  <c r="AC14" i="9"/>
  <c r="AE14" i="9"/>
  <c r="AF14" i="9"/>
  <c r="AH14" i="9"/>
  <c r="K13" i="9"/>
  <c r="M13" i="9"/>
  <c r="N13" i="9"/>
  <c r="P13" i="9"/>
  <c r="Q13" i="9"/>
  <c r="S13" i="9"/>
  <c r="T13" i="9"/>
  <c r="V13" i="9"/>
  <c r="Z13" i="9"/>
  <c r="AB13" i="9"/>
  <c r="AC13" i="9"/>
  <c r="AE13" i="9"/>
  <c r="AF13" i="9"/>
  <c r="AH13" i="9"/>
  <c r="K12" i="9"/>
  <c r="M12" i="9"/>
  <c r="N12" i="9"/>
  <c r="P12" i="9"/>
  <c r="Q12" i="9"/>
  <c r="S12" i="9"/>
  <c r="W12" i="9"/>
  <c r="Y12" i="9"/>
  <c r="Z12" i="9"/>
  <c r="AB12" i="9"/>
  <c r="AC12" i="9"/>
  <c r="AE12" i="9"/>
  <c r="AF12" i="9"/>
  <c r="AH12" i="9"/>
  <c r="K11" i="9"/>
  <c r="M11" i="9"/>
  <c r="N11" i="9"/>
  <c r="P11" i="9"/>
  <c r="T11" i="9"/>
  <c r="AI11" i="9" s="1"/>
  <c r="V11" i="9"/>
  <c r="W11" i="9"/>
  <c r="Y11" i="9"/>
  <c r="Z11" i="9"/>
  <c r="AB11" i="9"/>
  <c r="AC11" i="9"/>
  <c r="AE11" i="9"/>
  <c r="AF11" i="9"/>
  <c r="AH11" i="9"/>
  <c r="K10" i="9"/>
  <c r="M10" i="9"/>
  <c r="Q10" i="9"/>
  <c r="S10" i="9"/>
  <c r="T10" i="9"/>
  <c r="V10" i="9"/>
  <c r="W10" i="9"/>
  <c r="Y10" i="9"/>
  <c r="Z10" i="9"/>
  <c r="AB10" i="9"/>
  <c r="AC10" i="9"/>
  <c r="AE10" i="9"/>
  <c r="AF10" i="9"/>
  <c r="AH10" i="9"/>
  <c r="N9" i="9"/>
  <c r="P9" i="9"/>
  <c r="Q9" i="9"/>
  <c r="S9" i="9"/>
  <c r="T9" i="9"/>
  <c r="V9" i="9"/>
  <c r="W9" i="9"/>
  <c r="Y9" i="9"/>
  <c r="Z9" i="9"/>
  <c r="AB9" i="9"/>
  <c r="AC9" i="9"/>
  <c r="AE9" i="9"/>
  <c r="AF9" i="9"/>
  <c r="AH9" i="9"/>
  <c r="J14" i="9"/>
  <c r="J9" i="9"/>
  <c r="J10" i="9"/>
  <c r="J11" i="9"/>
  <c r="J12" i="9"/>
  <c r="J13" i="9"/>
  <c r="J15" i="9"/>
  <c r="J16" i="9"/>
  <c r="D14" i="9"/>
  <c r="D16" i="9"/>
  <c r="D15" i="9"/>
  <c r="AK11" i="9"/>
  <c r="AY27" i="9"/>
  <c r="AY26" i="9"/>
  <c r="AY24" i="9"/>
  <c r="AY23" i="9"/>
  <c r="AY21" i="9"/>
  <c r="AY20" i="9"/>
  <c r="AY18" i="9"/>
  <c r="AY15" i="9"/>
  <c r="AY14" i="9"/>
  <c r="AY12" i="9"/>
  <c r="AY8" i="9"/>
  <c r="AV27" i="9"/>
  <c r="AV26" i="9"/>
  <c r="AV24" i="9"/>
  <c r="AV23" i="9"/>
  <c r="AV21" i="9"/>
  <c r="AV20" i="9"/>
  <c r="AV18" i="9"/>
  <c r="AV17" i="9"/>
  <c r="AV15" i="9"/>
  <c r="AV12" i="9"/>
  <c r="AV9" i="9"/>
  <c r="AV8" i="9"/>
  <c r="AS27" i="9"/>
  <c r="AS26" i="9"/>
  <c r="AS24" i="9"/>
  <c r="AS23" i="9"/>
  <c r="AS17" i="9"/>
  <c r="AS18" i="9"/>
  <c r="AS21" i="9"/>
  <c r="AS20" i="9"/>
  <c r="AS15" i="9"/>
  <c r="AS14" i="9"/>
  <c r="AS12" i="9"/>
  <c r="AS11" i="9"/>
  <c r="AS9" i="9"/>
  <c r="AS8" i="9"/>
  <c r="AP27" i="9"/>
  <c r="AP26" i="9"/>
  <c r="AP24" i="9"/>
  <c r="AP23" i="9"/>
  <c r="AP21" i="9"/>
  <c r="AP20" i="9"/>
  <c r="AP18" i="9"/>
  <c r="AP17" i="9"/>
  <c r="AP15" i="9"/>
  <c r="AP14" i="9"/>
  <c r="AP12" i="9"/>
  <c r="AP11" i="9"/>
  <c r="AP9" i="9"/>
  <c r="AP8" i="9"/>
  <c r="AF6" i="9"/>
  <c r="AC6" i="9"/>
  <c r="Z6" i="9"/>
  <c r="W6" i="9"/>
  <c r="T6" i="9"/>
  <c r="AY17" i="9"/>
  <c r="AY11" i="9"/>
  <c r="AY9" i="9"/>
  <c r="D10" i="9"/>
  <c r="AV14" i="9"/>
  <c r="K6" i="9"/>
  <c r="N6" i="9"/>
  <c r="Q6" i="9"/>
  <c r="D9" i="9"/>
  <c r="D13" i="9"/>
  <c r="D11" i="9"/>
  <c r="D12" i="9"/>
  <c r="AV11" i="9"/>
  <c r="AL9" i="9"/>
  <c r="E9" i="9" s="1"/>
  <c r="AH15" i="8"/>
  <c r="AH13" i="8"/>
  <c r="AI14" i="8"/>
  <c r="E14" i="8" s="1"/>
  <c r="AB9" i="6"/>
  <c r="AB12" i="6"/>
  <c r="X11" i="4"/>
  <c r="F11" i="4"/>
  <c r="V11" i="4"/>
  <c r="AA11" i="5" l="1"/>
  <c r="F11" i="5" s="1"/>
  <c r="Y11" i="5"/>
  <c r="AM12" i="9"/>
  <c r="F12" i="9" s="1"/>
  <c r="AL12" i="9"/>
  <c r="E12" i="9" s="1"/>
  <c r="AI12" i="9"/>
  <c r="AK13" i="9"/>
  <c r="AI15" i="9"/>
  <c r="AL15" i="9"/>
  <c r="E15" i="9" s="1"/>
  <c r="AI16" i="9"/>
  <c r="AJ9" i="8"/>
  <c r="F9" i="8" s="1"/>
  <c r="AF9" i="8"/>
  <c r="AI9" i="8"/>
  <c r="E9" i="8" s="1"/>
  <c r="AH10" i="8"/>
  <c r="AJ11" i="8"/>
  <c r="F11" i="8" s="1"/>
  <c r="AH11" i="8"/>
  <c r="AE13" i="7"/>
  <c r="X10" i="4"/>
  <c r="F10" i="4" s="1"/>
  <c r="W10" i="4"/>
  <c r="E10" i="4" s="1"/>
  <c r="BK17" i="11"/>
  <c r="F17" i="11" s="1"/>
  <c r="BJ18" i="11"/>
  <c r="E18" i="11" s="1"/>
  <c r="BJ22" i="11"/>
  <c r="E22" i="11" s="1"/>
  <c r="BK22" i="11"/>
  <c r="F22" i="11" s="1"/>
  <c r="BG22" i="11"/>
  <c r="BI23" i="11"/>
  <c r="AY10" i="10"/>
  <c r="F10" i="10" s="1"/>
  <c r="AR18" i="13"/>
  <c r="E18" i="13" s="1"/>
  <c r="AO18" i="13"/>
  <c r="AQ17" i="13"/>
  <c r="AR17" i="13"/>
  <c r="E17" i="13" s="1"/>
  <c r="AK9" i="9"/>
  <c r="AK10" i="9"/>
  <c r="AM11" i="9"/>
  <c r="F11" i="9" s="1"/>
  <c r="AK12" i="9"/>
  <c r="AM13" i="9"/>
  <c r="F13" i="9" s="1"/>
  <c r="AI13" i="9"/>
  <c r="AM14" i="9"/>
  <c r="F14" i="9" s="1"/>
  <c r="AI14" i="9"/>
  <c r="AL14" i="9"/>
  <c r="E14" i="9" s="1"/>
  <c r="AK16" i="9"/>
  <c r="AM16" i="9"/>
  <c r="F16" i="9" s="1"/>
  <c r="AG11" i="7"/>
  <c r="F11" i="7" s="1"/>
  <c r="AC12" i="7"/>
  <c r="AF12" i="7"/>
  <c r="E12" i="7" s="1"/>
  <c r="AG13" i="7"/>
  <c r="F13" i="7" s="1"/>
  <c r="AC13" i="7"/>
  <c r="AF13" i="7"/>
  <c r="E13" i="7" s="1"/>
  <c r="AG14" i="7"/>
  <c r="F14" i="7" s="1"/>
  <c r="AC14" i="7"/>
  <c r="AF14" i="7"/>
  <c r="E14" i="7" s="1"/>
  <c r="AC10" i="6"/>
  <c r="E10" i="6" s="1"/>
  <c r="AD10" i="6"/>
  <c r="F10" i="6" s="1"/>
  <c r="AD11" i="6"/>
  <c r="F11" i="6" s="1"/>
  <c r="Z11" i="6"/>
  <c r="AC11" i="6"/>
  <c r="E11" i="6" s="1"/>
  <c r="Z13" i="6"/>
  <c r="AC13" i="6"/>
  <c r="E13" i="6" s="1"/>
  <c r="AD13" i="6"/>
  <c r="F13" i="6" s="1"/>
  <c r="B13" i="6" s="1"/>
  <c r="BK16" i="11"/>
  <c r="F16" i="11" s="1"/>
  <c r="BG17" i="11"/>
  <c r="BJ17" i="11"/>
  <c r="E17" i="11" s="1"/>
  <c r="BI18" i="11"/>
  <c r="BG21" i="11"/>
  <c r="BJ21" i="11"/>
  <c r="E21" i="11" s="1"/>
  <c r="BI22" i="11"/>
  <c r="BG24" i="11"/>
  <c r="BK24" i="11"/>
  <c r="F24" i="11" s="1"/>
  <c r="AQ18" i="13"/>
  <c r="AF10" i="7"/>
  <c r="E10" i="7" s="1"/>
  <c r="AC10" i="7"/>
  <c r="AG12" i="7"/>
  <c r="F12" i="7" s="1"/>
  <c r="BI12" i="11"/>
  <c r="BK12" i="11"/>
  <c r="F12" i="11" s="1"/>
  <c r="BK15" i="11"/>
  <c r="F15" i="11" s="1"/>
  <c r="BG15" i="11"/>
  <c r="BJ15" i="11"/>
  <c r="E15" i="11" s="1"/>
  <c r="BJ16" i="11"/>
  <c r="E16" i="11" s="1"/>
  <c r="BG16" i="11"/>
  <c r="AW9" i="10"/>
  <c r="AQ9" i="13"/>
  <c r="AL13" i="9"/>
  <c r="E13" i="9" s="1"/>
  <c r="Z9" i="5"/>
  <c r="E9" i="5" s="1"/>
  <c r="W9" i="5"/>
  <c r="AA9" i="5"/>
  <c r="F9" i="5" s="1"/>
  <c r="B9" i="5" s="1"/>
  <c r="AA10" i="5"/>
  <c r="F10" i="5" s="1"/>
  <c r="Z10" i="5"/>
  <c r="E10" i="5" s="1"/>
  <c r="W10" i="5"/>
  <c r="AU9" i="10"/>
  <c r="AX9" i="10"/>
  <c r="E9" i="10" s="1"/>
  <c r="AR9" i="13"/>
  <c r="E9" i="13" s="1"/>
  <c r="AO9" i="13"/>
  <c r="AG9" i="7"/>
  <c r="F9" i="7" s="1"/>
  <c r="AF9" i="7"/>
  <c r="E9" i="7" s="1"/>
  <c r="B9" i="6"/>
  <c r="AL11" i="9"/>
  <c r="E11" i="9" s="1"/>
  <c r="AL16" i="9"/>
  <c r="E16" i="9" s="1"/>
  <c r="AF12" i="8"/>
  <c r="AI12" i="8"/>
  <c r="E12" i="8" s="1"/>
  <c r="T10" i="4"/>
  <c r="BK10" i="11"/>
  <c r="F10" i="11" s="1"/>
  <c r="AY13" i="10"/>
  <c r="F13" i="10" s="1"/>
  <c r="B13" i="10" s="1"/>
  <c r="AW13" i="10"/>
  <c r="AW12" i="10"/>
  <c r="AW11" i="10"/>
  <c r="AY9" i="10"/>
  <c r="F9" i="10" s="1"/>
  <c r="AQ13" i="13"/>
  <c r="AF10" i="8"/>
  <c r="AI10" i="8"/>
  <c r="E10" i="8" s="1"/>
  <c r="AI11" i="8"/>
  <c r="E11" i="8" s="1"/>
  <c r="AJ12" i="8"/>
  <c r="F12" i="8" s="1"/>
  <c r="AH12" i="8"/>
  <c r="AE12" i="7"/>
  <c r="BJ10" i="11"/>
  <c r="E10" i="11" s="1"/>
  <c r="BG10" i="11"/>
  <c r="BG23" i="11"/>
  <c r="AU10" i="10"/>
  <c r="AX10" i="10"/>
  <c r="E10" i="10" s="1"/>
  <c r="AW16" i="10"/>
  <c r="AY16" i="10"/>
  <c r="F16" i="10" s="1"/>
  <c r="AO13" i="13"/>
  <c r="AF14" i="8"/>
  <c r="AF15" i="8"/>
  <c r="AI15" i="8"/>
  <c r="E15" i="8" s="1"/>
  <c r="B12" i="6"/>
  <c r="BI9" i="11"/>
  <c r="BK14" i="11"/>
  <c r="F14" i="11" s="1"/>
  <c r="BG18" i="11"/>
  <c r="BK18" i="11"/>
  <c r="F18" i="11" s="1"/>
  <c r="BJ19" i="11"/>
  <c r="E19" i="11" s="1"/>
  <c r="BK19" i="11"/>
  <c r="F19" i="11" s="1"/>
  <c r="BG19" i="11"/>
  <c r="BK23" i="11"/>
  <c r="F23" i="11" s="1"/>
  <c r="BJ24" i="11"/>
  <c r="E24" i="11" s="1"/>
  <c r="AY19" i="10"/>
  <c r="F19" i="10" s="1"/>
  <c r="AW17" i="10"/>
  <c r="AY12" i="10"/>
  <c r="F12" i="10" s="1"/>
  <c r="AY11" i="10"/>
  <c r="F11" i="10" s="1"/>
  <c r="AW15" i="10"/>
  <c r="AW14" i="10"/>
  <c r="AW20" i="10"/>
  <c r="AQ16" i="13"/>
  <c r="AS15" i="13"/>
  <c r="F15" i="13" s="1"/>
  <c r="AS10" i="13"/>
  <c r="F10" i="13" s="1"/>
  <c r="AH14" i="8"/>
  <c r="AJ14" i="8"/>
  <c r="F14" i="8" s="1"/>
  <c r="AJ15" i="8"/>
  <c r="F15" i="8" s="1"/>
  <c r="B15" i="8" s="1"/>
  <c r="B11" i="6"/>
  <c r="X9" i="4"/>
  <c r="F9" i="4" s="1"/>
  <c r="B9" i="4" s="1"/>
  <c r="W11" i="4"/>
  <c r="E11" i="4" s="1"/>
  <c r="T11" i="4"/>
  <c r="BG12" i="11"/>
  <c r="BJ12" i="11"/>
  <c r="E12" i="11" s="1"/>
  <c r="BJ13" i="11"/>
  <c r="E13" i="11" s="1"/>
  <c r="BK13" i="11"/>
  <c r="F13" i="11" s="1"/>
  <c r="BG13" i="11"/>
  <c r="BI19" i="11"/>
  <c r="BI24" i="11"/>
  <c r="AY17" i="10"/>
  <c r="F17" i="10" s="1"/>
  <c r="B17" i="10" s="1"/>
  <c r="AU17" i="10"/>
  <c r="AX18" i="10"/>
  <c r="E18" i="10" s="1"/>
  <c r="AU18" i="10"/>
  <c r="AY15" i="10"/>
  <c r="F15" i="10" s="1"/>
  <c r="B15" i="10" s="1"/>
  <c r="AX15" i="10"/>
  <c r="E15" i="10" s="1"/>
  <c r="AU15" i="10"/>
  <c r="AY14" i="10"/>
  <c r="F14" i="10" s="1"/>
  <c r="B14" i="10" s="1"/>
  <c r="AU14" i="10"/>
  <c r="AX14" i="10"/>
  <c r="E14" i="10" s="1"/>
  <c r="AX20" i="10"/>
  <c r="E20" i="10" s="1"/>
  <c r="AO16" i="13"/>
  <c r="AR12" i="13"/>
  <c r="E12" i="13" s="1"/>
  <c r="AO12" i="13"/>
  <c r="AR11" i="13"/>
  <c r="E11" i="13" s="1"/>
  <c r="AQ14" i="13"/>
  <c r="AS13" i="13"/>
  <c r="F13" i="13" s="1"/>
  <c r="B10" i="13" s="1"/>
  <c r="AS9" i="13"/>
  <c r="F9" i="13" s="1"/>
  <c r="B17" i="13" s="1"/>
  <c r="AM9" i="9"/>
  <c r="F9" i="9" s="1"/>
  <c r="B9" i="9" s="1"/>
  <c r="AI9" i="9"/>
  <c r="AM10" i="9"/>
  <c r="F10" i="9" s="1"/>
  <c r="AI10" i="9"/>
  <c r="AL10" i="9"/>
  <c r="E10" i="9" s="1"/>
  <c r="AE10" i="7"/>
  <c r="AG10" i="7"/>
  <c r="F10" i="7" s="1"/>
  <c r="B10" i="7" s="1"/>
  <c r="B12" i="5"/>
  <c r="BK9" i="11"/>
  <c r="F9" i="11" s="1"/>
  <c r="B21" i="11" s="1"/>
  <c r="BG9" i="11"/>
  <c r="BJ9" i="11"/>
  <c r="E9" i="11" s="1"/>
  <c r="BI15" i="11"/>
  <c r="AX19" i="10"/>
  <c r="E19" i="10" s="1"/>
  <c r="AX16" i="10"/>
  <c r="E16" i="10" s="1"/>
  <c r="AU16" i="10"/>
  <c r="AX13" i="10"/>
  <c r="E13" i="10" s="1"/>
  <c r="AX12" i="10"/>
  <c r="E12" i="10" s="1"/>
  <c r="AU11" i="10"/>
  <c r="AS18" i="13"/>
  <c r="F18" i="13" s="1"/>
  <c r="AR15" i="13"/>
  <c r="E15" i="13" s="1"/>
  <c r="AO15" i="13"/>
  <c r="AS14" i="13"/>
  <c r="F14" i="13" s="1"/>
  <c r="B14" i="13" s="1"/>
  <c r="AR14" i="13"/>
  <c r="E14" i="13" s="1"/>
  <c r="AO10" i="13"/>
  <c r="AW10" i="10"/>
  <c r="AQ15" i="13"/>
  <c r="AQ12" i="13"/>
  <c r="AQ10" i="13"/>
  <c r="B13" i="11" l="1"/>
  <c r="B19" i="11"/>
  <c r="B12" i="11"/>
  <c r="B14" i="8"/>
  <c r="B16" i="13"/>
  <c r="B10" i="11"/>
  <c r="AE13" i="6"/>
  <c r="B10" i="6"/>
  <c r="AE9" i="6" s="1"/>
  <c r="B17" i="11"/>
  <c r="B11" i="5"/>
  <c r="B9" i="11"/>
  <c r="B10" i="9"/>
  <c r="B19" i="10"/>
  <c r="B18" i="11"/>
  <c r="B12" i="8"/>
  <c r="B9" i="10"/>
  <c r="B10" i="4"/>
  <c r="B20" i="11"/>
  <c r="B13" i="7"/>
  <c r="B11" i="9"/>
  <c r="B11" i="11"/>
  <c r="B18" i="13"/>
  <c r="C9" i="4"/>
  <c r="G9" i="4"/>
  <c r="B24" i="11"/>
  <c r="C9" i="6"/>
  <c r="G11" i="6"/>
  <c r="G13" i="6"/>
  <c r="B11" i="4"/>
  <c r="B22" i="11"/>
  <c r="B15" i="9"/>
  <c r="C11" i="6"/>
  <c r="AE11" i="6"/>
  <c r="B15" i="13"/>
  <c r="B23" i="11"/>
  <c r="B14" i="11"/>
  <c r="B9" i="13"/>
  <c r="B14" i="9"/>
  <c r="B10" i="8"/>
  <c r="B12" i="7"/>
  <c r="B11" i="10"/>
  <c r="B16" i="10"/>
  <c r="B9" i="7"/>
  <c r="C10" i="7" s="1"/>
  <c r="B10" i="10"/>
  <c r="B10" i="5"/>
  <c r="AB9" i="5" s="1"/>
  <c r="B14" i="7"/>
  <c r="B11" i="7"/>
  <c r="B11" i="13"/>
  <c r="B18" i="10"/>
  <c r="B12" i="9"/>
  <c r="B13" i="13"/>
  <c r="B12" i="10"/>
  <c r="C12" i="6"/>
  <c r="B12" i="13"/>
  <c r="B9" i="8"/>
  <c r="G12" i="5"/>
  <c r="G9" i="5"/>
  <c r="G10" i="5"/>
  <c r="B20" i="10"/>
  <c r="B15" i="11"/>
  <c r="B16" i="11"/>
  <c r="B16" i="9"/>
  <c r="B13" i="9"/>
  <c r="B11" i="8"/>
  <c r="B13" i="8"/>
  <c r="C12" i="11" l="1"/>
  <c r="BL19" i="11"/>
  <c r="C13" i="9"/>
  <c r="AN13" i="9"/>
  <c r="AZ18" i="10"/>
  <c r="C18" i="10"/>
  <c r="C15" i="9"/>
  <c r="AN15" i="9"/>
  <c r="I9" i="4"/>
  <c r="T14" i="4" s="1"/>
  <c r="C10" i="9"/>
  <c r="AN10" i="9"/>
  <c r="C13" i="10"/>
  <c r="I9" i="5"/>
  <c r="U15" i="5" s="1"/>
  <c r="AZ16" i="10"/>
  <c r="C16" i="10"/>
  <c r="Y10" i="4"/>
  <c r="C10" i="4"/>
  <c r="BL10" i="11"/>
  <c r="C10" i="11"/>
  <c r="C21" i="11"/>
  <c r="BL16" i="11"/>
  <c r="C16" i="11"/>
  <c r="AH11" i="7"/>
  <c r="C11" i="7"/>
  <c r="C11" i="10"/>
  <c r="AZ11" i="10"/>
  <c r="AT9" i="13"/>
  <c r="G17" i="13"/>
  <c r="G10" i="13"/>
  <c r="C9" i="13"/>
  <c r="G16" i="13"/>
  <c r="G13" i="13"/>
  <c r="G18" i="13"/>
  <c r="G15" i="13"/>
  <c r="G14" i="13"/>
  <c r="G9" i="13"/>
  <c r="G11" i="13"/>
  <c r="G12" i="13"/>
  <c r="AH10" i="7"/>
  <c r="C11" i="4"/>
  <c r="Y11" i="4"/>
  <c r="G12" i="6"/>
  <c r="G10" i="4"/>
  <c r="C14" i="13"/>
  <c r="G18" i="10"/>
  <c r="C9" i="10"/>
  <c r="G15" i="10"/>
  <c r="G14" i="10"/>
  <c r="G19" i="10"/>
  <c r="G20" i="10"/>
  <c r="G9" i="10"/>
  <c r="G12" i="10"/>
  <c r="G17" i="10"/>
  <c r="G10" i="10"/>
  <c r="G16" i="10"/>
  <c r="G13" i="10"/>
  <c r="AZ9" i="10"/>
  <c r="G11" i="10"/>
  <c r="C11" i="5"/>
  <c r="AB11" i="5"/>
  <c r="AT16" i="13"/>
  <c r="C16" i="13"/>
  <c r="G14" i="9"/>
  <c r="G12" i="9"/>
  <c r="AT10" i="13"/>
  <c r="I10" i="5"/>
  <c r="U17" i="5" s="1"/>
  <c r="C10" i="8"/>
  <c r="AK10" i="8"/>
  <c r="I11" i="6"/>
  <c r="W20" i="6" s="1"/>
  <c r="BL20" i="11"/>
  <c r="C20" i="11"/>
  <c r="G15" i="9"/>
  <c r="AN9" i="9"/>
  <c r="BL21" i="11"/>
  <c r="AN16" i="9"/>
  <c r="C16" i="9"/>
  <c r="C11" i="13"/>
  <c r="AT11" i="13"/>
  <c r="C14" i="9"/>
  <c r="AN14" i="9"/>
  <c r="BL22" i="11"/>
  <c r="C22" i="11"/>
  <c r="AT14" i="13"/>
  <c r="G11" i="11"/>
  <c r="G22" i="11"/>
  <c r="G18" i="11"/>
  <c r="G13" i="11"/>
  <c r="G21" i="11"/>
  <c r="BL9" i="11"/>
  <c r="G23" i="11"/>
  <c r="G15" i="11"/>
  <c r="G19" i="11"/>
  <c r="G10" i="11"/>
  <c r="G9" i="11"/>
  <c r="G12" i="11"/>
  <c r="G14" i="11"/>
  <c r="G17" i="11"/>
  <c r="G16" i="11"/>
  <c r="G24" i="11"/>
  <c r="C9" i="11"/>
  <c r="G20" i="11"/>
  <c r="G10" i="9"/>
  <c r="G11" i="9"/>
  <c r="AZ13" i="10"/>
  <c r="BL12" i="11"/>
  <c r="C9" i="5"/>
  <c r="AE12" i="6"/>
  <c r="C15" i="11"/>
  <c r="BL15" i="11"/>
  <c r="AZ12" i="10"/>
  <c r="C12" i="10"/>
  <c r="C14" i="7"/>
  <c r="AH14" i="7"/>
  <c r="AH12" i="7"/>
  <c r="C12" i="7"/>
  <c r="BL14" i="11"/>
  <c r="C14" i="11"/>
  <c r="G10" i="6"/>
  <c r="G11" i="4"/>
  <c r="BL11" i="11"/>
  <c r="C11" i="11"/>
  <c r="AK12" i="8"/>
  <c r="C12" i="8"/>
  <c r="BL17" i="11"/>
  <c r="C17" i="11"/>
  <c r="C14" i="8"/>
  <c r="AK14" i="8"/>
  <c r="G16" i="9"/>
  <c r="G9" i="9"/>
  <c r="C19" i="11"/>
  <c r="C10" i="13"/>
  <c r="C12" i="13"/>
  <c r="AT12" i="13"/>
  <c r="G12" i="7"/>
  <c r="G9" i="7"/>
  <c r="G11" i="7"/>
  <c r="C9" i="7"/>
  <c r="G10" i="7"/>
  <c r="G14" i="7"/>
  <c r="AH9" i="7"/>
  <c r="G13" i="7"/>
  <c r="AT18" i="13"/>
  <c r="C18" i="13"/>
  <c r="AK13" i="8"/>
  <c r="C13" i="8"/>
  <c r="C20" i="10"/>
  <c r="AZ20" i="10"/>
  <c r="I12" i="5"/>
  <c r="U21" i="5" s="1"/>
  <c r="C13" i="13"/>
  <c r="AT13" i="13"/>
  <c r="AB10" i="5"/>
  <c r="C10" i="5"/>
  <c r="C15" i="10"/>
  <c r="BL23" i="11"/>
  <c r="C23" i="11"/>
  <c r="AK15" i="8"/>
  <c r="I13" i="6"/>
  <c r="W24" i="6" s="1"/>
  <c r="BL24" i="11"/>
  <c r="C24" i="11"/>
  <c r="AB12" i="5"/>
  <c r="AN11" i="9"/>
  <c r="C11" i="9"/>
  <c r="BL18" i="11"/>
  <c r="C18" i="11"/>
  <c r="C10" i="6"/>
  <c r="AE10" i="6"/>
  <c r="AZ17" i="10"/>
  <c r="C9" i="9"/>
  <c r="AZ14" i="10"/>
  <c r="BL13" i="11"/>
  <c r="AT17" i="13"/>
  <c r="AK11" i="8"/>
  <c r="C11" i="8"/>
  <c r="G11" i="5"/>
  <c r="H12" i="5" s="1"/>
  <c r="G12" i="8"/>
  <c r="G13" i="8"/>
  <c r="C9" i="8"/>
  <c r="G15" i="8"/>
  <c r="AK9" i="8"/>
  <c r="G9" i="8"/>
  <c r="G10" i="8"/>
  <c r="G14" i="8"/>
  <c r="G11" i="8"/>
  <c r="AN12" i="9"/>
  <c r="C12" i="9"/>
  <c r="AZ10" i="10"/>
  <c r="C10" i="10"/>
  <c r="AZ15" i="10"/>
  <c r="AT15" i="13"/>
  <c r="C15" i="13"/>
  <c r="C15" i="8"/>
  <c r="G9" i="6"/>
  <c r="Y9" i="4"/>
  <c r="C12" i="5"/>
  <c r="C13" i="7"/>
  <c r="AH13" i="7"/>
  <c r="AZ19" i="10"/>
  <c r="C19" i="10"/>
  <c r="C13" i="6"/>
  <c r="C17" i="10"/>
  <c r="G13" i="9"/>
  <c r="C14" i="10"/>
  <c r="C13" i="11"/>
  <c r="C17" i="13"/>
  <c r="I9" i="6" l="1"/>
  <c r="W16" i="6" s="1"/>
  <c r="H9" i="6"/>
  <c r="I12" i="7"/>
  <c r="Z23" i="7" s="1"/>
  <c r="H12" i="7"/>
  <c r="H16" i="11"/>
  <c r="I16" i="11"/>
  <c r="AR37" i="11" s="1"/>
  <c r="H11" i="10"/>
  <c r="I11" i="10"/>
  <c r="AI27" i="10" s="1"/>
  <c r="I11" i="8"/>
  <c r="AC22" i="8" s="1"/>
  <c r="H11" i="8"/>
  <c r="H10" i="5"/>
  <c r="H16" i="10"/>
  <c r="I16" i="10"/>
  <c r="AI34" i="10" s="1"/>
  <c r="I10" i="4"/>
  <c r="T16" i="4" s="1"/>
  <c r="H10" i="4"/>
  <c r="I13" i="8"/>
  <c r="AC26" i="8" s="1"/>
  <c r="H13" i="8"/>
  <c r="I11" i="7"/>
  <c r="Z21" i="7" s="1"/>
  <c r="H11" i="7"/>
  <c r="H10" i="6"/>
  <c r="I10" i="6"/>
  <c r="W18" i="6" s="1"/>
  <c r="I9" i="11"/>
  <c r="AR27" i="11" s="1"/>
  <c r="H9" i="11"/>
  <c r="I21" i="11"/>
  <c r="AR45" i="11" s="1"/>
  <c r="H21" i="11"/>
  <c r="H10" i="10"/>
  <c r="I10" i="10"/>
  <c r="AI24" i="10" s="1"/>
  <c r="I14" i="10"/>
  <c r="AI31" i="10" s="1"/>
  <c r="H14" i="10"/>
  <c r="I12" i="6"/>
  <c r="W22" i="6" s="1"/>
  <c r="H12" i="6"/>
  <c r="H9" i="13"/>
  <c r="I9" i="13"/>
  <c r="AC21" i="13" s="1"/>
  <c r="H11" i="5"/>
  <c r="I11" i="5"/>
  <c r="U19" i="5" s="1"/>
  <c r="H19" i="11"/>
  <c r="I19" i="11"/>
  <c r="AR42" i="11" s="1"/>
  <c r="H12" i="9"/>
  <c r="I12" i="9"/>
  <c r="AF25" i="9" s="1"/>
  <c r="H17" i="13"/>
  <c r="I17" i="13"/>
  <c r="AC33" i="13" s="1"/>
  <c r="H11" i="4"/>
  <c r="I11" i="4"/>
  <c r="T18" i="4" s="1"/>
  <c r="I12" i="11"/>
  <c r="AR31" i="11" s="1"/>
  <c r="H12" i="11"/>
  <c r="H19" i="10"/>
  <c r="I19" i="10"/>
  <c r="AI39" i="10" s="1"/>
  <c r="H16" i="13"/>
  <c r="I16" i="13"/>
  <c r="AC31" i="13" s="1"/>
  <c r="H9" i="5"/>
  <c r="I14" i="8"/>
  <c r="AC28" i="8" s="1"/>
  <c r="H14" i="8"/>
  <c r="H10" i="8"/>
  <c r="I10" i="8"/>
  <c r="AC20" i="8" s="1"/>
  <c r="I12" i="8"/>
  <c r="AC24" i="8" s="1"/>
  <c r="H12" i="8"/>
  <c r="H13" i="6"/>
  <c r="I13" i="7"/>
  <c r="Z25" i="7" s="1"/>
  <c r="H13" i="7"/>
  <c r="I9" i="7"/>
  <c r="Z17" i="7" s="1"/>
  <c r="H9" i="7"/>
  <c r="H9" i="9"/>
  <c r="I9" i="9"/>
  <c r="AF19" i="9" s="1"/>
  <c r="I24" i="11"/>
  <c r="AR49" i="11" s="1"/>
  <c r="H24" i="11"/>
  <c r="I10" i="11"/>
  <c r="AR28" i="11" s="1"/>
  <c r="H10" i="11"/>
  <c r="I13" i="11"/>
  <c r="AR33" i="11" s="1"/>
  <c r="H13" i="11"/>
  <c r="H11" i="6"/>
  <c r="H17" i="10"/>
  <c r="I17" i="10"/>
  <c r="AI36" i="10" s="1"/>
  <c r="I15" i="10"/>
  <c r="AI33" i="10" s="1"/>
  <c r="H15" i="10"/>
  <c r="H14" i="13"/>
  <c r="I14" i="13"/>
  <c r="AC28" i="13" s="1"/>
  <c r="I10" i="13"/>
  <c r="AC22" i="13" s="1"/>
  <c r="H10" i="13"/>
  <c r="I16" i="9"/>
  <c r="H16" i="9"/>
  <c r="H14" i="7"/>
  <c r="I14" i="7"/>
  <c r="Z27" i="7" s="1"/>
  <c r="H11" i="9"/>
  <c r="I11" i="9"/>
  <c r="AF23" i="9" s="1"/>
  <c r="I22" i="11"/>
  <c r="AR46" i="11" s="1"/>
  <c r="H22" i="11"/>
  <c r="I14" i="9"/>
  <c r="H14" i="9"/>
  <c r="H9" i="10"/>
  <c r="I9" i="10"/>
  <c r="AI23" i="10" s="1"/>
  <c r="H15" i="13"/>
  <c r="I15" i="13"/>
  <c r="AC30" i="13" s="1"/>
  <c r="H17" i="11"/>
  <c r="I17" i="11"/>
  <c r="AR39" i="11" s="1"/>
  <c r="I15" i="11"/>
  <c r="AR36" i="11" s="1"/>
  <c r="H15" i="11"/>
  <c r="I18" i="10"/>
  <c r="AI37" i="10" s="1"/>
  <c r="H18" i="10"/>
  <c r="H18" i="13"/>
  <c r="I18" i="13"/>
  <c r="AC34" i="13" s="1"/>
  <c r="H15" i="8"/>
  <c r="I15" i="8"/>
  <c r="AC30" i="8" s="1"/>
  <c r="H10" i="7"/>
  <c r="I10" i="7"/>
  <c r="Z19" i="7" s="1"/>
  <c r="H10" i="9"/>
  <c r="I10" i="9"/>
  <c r="AF21" i="9" s="1"/>
  <c r="I14" i="11"/>
  <c r="AR34" i="11" s="1"/>
  <c r="H14" i="11"/>
  <c r="I23" i="11"/>
  <c r="AR48" i="11" s="1"/>
  <c r="H23" i="11"/>
  <c r="I11" i="11"/>
  <c r="AR30" i="11" s="1"/>
  <c r="H11" i="11"/>
  <c r="I15" i="9"/>
  <c r="AF29" i="9" s="1"/>
  <c r="H15" i="9"/>
  <c r="H13" i="10"/>
  <c r="I13" i="10"/>
  <c r="AI30" i="10" s="1"/>
  <c r="I20" i="10"/>
  <c r="AI40" i="10" s="1"/>
  <c r="H20" i="10"/>
  <c r="H12" i="13"/>
  <c r="I12" i="13"/>
  <c r="AC25" i="13" s="1"/>
  <c r="H13" i="13"/>
  <c r="I13" i="13"/>
  <c r="AC27" i="13" s="1"/>
  <c r="H9" i="4"/>
  <c r="H9" i="8"/>
  <c r="I9" i="8"/>
  <c r="AC18" i="8" s="1"/>
  <c r="I18" i="11"/>
  <c r="AR40" i="11" s="1"/>
  <c r="H18" i="11"/>
  <c r="I12" i="10"/>
  <c r="AI28" i="10" s="1"/>
  <c r="H12" i="10"/>
  <c r="H13" i="9"/>
  <c r="I13" i="9"/>
  <c r="AF27" i="9" s="1"/>
  <c r="I20" i="11"/>
  <c r="AR43" i="11" s="1"/>
  <c r="H20" i="11"/>
  <c r="I11" i="13"/>
  <c r="AC24" i="13" s="1"/>
  <c r="H11" i="13"/>
  <c r="AF33" i="9" l="1"/>
  <c r="AF31" i="9"/>
</calcChain>
</file>

<file path=xl/sharedStrings.xml><?xml version="1.0" encoding="utf-8"?>
<sst xmlns="http://schemas.openxmlformats.org/spreadsheetml/2006/main" count="1035" uniqueCount="90">
  <si>
    <t>Tomy</t>
  </si>
  <si>
    <t>Diff.</t>
  </si>
  <si>
    <t>Pkte</t>
  </si>
  <si>
    <t>Platz</t>
  </si>
  <si>
    <t>:</t>
  </si>
  <si>
    <t>Sieger</t>
  </si>
  <si>
    <t>Teilnehmer 1:</t>
  </si>
  <si>
    <t>aa</t>
  </si>
  <si>
    <t>2. Platz</t>
  </si>
  <si>
    <t>Teilnehmer 2:</t>
  </si>
  <si>
    <t>bb</t>
  </si>
  <si>
    <t>3. Platz</t>
  </si>
  <si>
    <t>Teilnehmer 3:</t>
  </si>
  <si>
    <t>cc</t>
  </si>
  <si>
    <t>Diff</t>
  </si>
  <si>
    <t>4. Platz</t>
  </si>
  <si>
    <t>Teilnehmer 4:</t>
  </si>
  <si>
    <t>dd</t>
  </si>
  <si>
    <t>5. Platz</t>
  </si>
  <si>
    <t>Teilnehmer 5:</t>
  </si>
  <si>
    <t>ee</t>
  </si>
  <si>
    <t>6. Platz</t>
  </si>
  <si>
    <t>Teilnehmer 6:</t>
  </si>
  <si>
    <t>ff</t>
  </si>
  <si>
    <t>7. Platz</t>
  </si>
  <si>
    <t>Teilnehmer 7:</t>
  </si>
  <si>
    <t>gg</t>
  </si>
  <si>
    <t>8. Platz</t>
  </si>
  <si>
    <t>Teilnehmer 8:</t>
  </si>
  <si>
    <t>hh</t>
  </si>
  <si>
    <t>Runde 1</t>
  </si>
  <si>
    <t>Runde 3</t>
  </si>
  <si>
    <t>Runde 5</t>
  </si>
  <si>
    <t>Runde 7</t>
  </si>
  <si>
    <t>Runde 9</t>
  </si>
  <si>
    <t>Runde 11</t>
  </si>
  <si>
    <t>Punkte</t>
  </si>
  <si>
    <t>2. Pl.</t>
  </si>
  <si>
    <t>Runde 2</t>
  </si>
  <si>
    <t>Runde 4</t>
  </si>
  <si>
    <t>Runde 6</t>
  </si>
  <si>
    <t>Runde 8</t>
  </si>
  <si>
    <t>Runde 10</t>
  </si>
  <si>
    <t>3. Pl.</t>
  </si>
  <si>
    <t>4. Pl.</t>
  </si>
  <si>
    <t>5. Pl.</t>
  </si>
  <si>
    <t>6. Pl.</t>
  </si>
  <si>
    <t>7. Pl.</t>
  </si>
  <si>
    <t>8. Pl.</t>
  </si>
  <si>
    <t>Teilnehmer 9:</t>
  </si>
  <si>
    <t>ii</t>
  </si>
  <si>
    <t>9. Pl.</t>
  </si>
  <si>
    <t>Teilnehmer 10:</t>
  </si>
  <si>
    <t>jj</t>
  </si>
  <si>
    <t>10. Pl.</t>
  </si>
  <si>
    <t>Teilnehmer 11:</t>
  </si>
  <si>
    <t>kk</t>
  </si>
  <si>
    <t>11. Pl.</t>
  </si>
  <si>
    <t>Teilnehmer 12:</t>
  </si>
  <si>
    <t>ll</t>
  </si>
  <si>
    <t>12. Pl.</t>
  </si>
  <si>
    <t xml:space="preserve">Jeder gegen Jeden (12) </t>
  </si>
  <si>
    <t xml:space="preserve">Jeder gegen Jeden (16) </t>
  </si>
  <si>
    <t>Runde 13</t>
  </si>
  <si>
    <t>Runde 15</t>
  </si>
  <si>
    <t xml:space="preserve">  </t>
  </si>
  <si>
    <t>Runde 12</t>
  </si>
  <si>
    <t>Runde 14</t>
  </si>
  <si>
    <t>Teilnehmer 13:</t>
  </si>
  <si>
    <t>mm</t>
  </si>
  <si>
    <t>13. Pl.</t>
  </si>
  <si>
    <t>Teilnehmer 14:</t>
  </si>
  <si>
    <t>nn</t>
  </si>
  <si>
    <t>14. Pl.</t>
  </si>
  <si>
    <t>Teilnehmer 15:</t>
  </si>
  <si>
    <t>oo</t>
  </si>
  <si>
    <t>15. Pl.</t>
  </si>
  <si>
    <t>Teilnehmer 16:</t>
  </si>
  <si>
    <t>pp</t>
  </si>
  <si>
    <t>16. Pl.</t>
  </si>
  <si>
    <t>Teilnehmer</t>
  </si>
  <si>
    <t xml:space="preserve">Jeder gegen Jeden (10) </t>
  </si>
  <si>
    <t>Gesamt</t>
  </si>
  <si>
    <t>Ergebnis</t>
  </si>
  <si>
    <t xml:space="preserve"> Jeder gegen Jeden (7) </t>
  </si>
  <si>
    <t xml:space="preserve">Jeder gegen Jeden (8) </t>
  </si>
  <si>
    <t xml:space="preserve">Jeder gegen Jeden (3) </t>
  </si>
  <si>
    <t xml:space="preserve">Jeder gegen Jeden (4) </t>
  </si>
  <si>
    <t xml:space="preserve">Jeder gegen Jeden (5) </t>
  </si>
  <si>
    <t xml:space="preserve">Jeder gegen Jeden (6)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</si>
</sst>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10"/>
      <name val="Arial"/>
    </font>
    <font>
      <sz val="10"/>
      <name val="Arial"/>
      <charset val="1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6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20"/>
      <color indexed="8"/>
      <name val="Tahoma"/>
      <family val="2"/>
    </font>
    <font>
      <sz val="20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indexed="11"/>
        <bgColor indexed="49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10"/>
        <bgColor indexed="60"/>
      </patternFill>
    </fill>
    <fill>
      <patternFill patternType="solid">
        <fgColor indexed="43"/>
        <bgColor indexed="49"/>
      </patternFill>
    </fill>
    <fill>
      <patternFill patternType="solid">
        <fgColor indexed="11"/>
        <bgColor indexed="26"/>
      </patternFill>
    </fill>
    <fill>
      <patternFill patternType="solid">
        <fgColor indexed="9"/>
        <bgColor indexed="39"/>
      </patternFill>
    </fill>
    <fill>
      <patternFill patternType="solid">
        <fgColor indexed="9"/>
        <bgColor indexed="21"/>
      </patternFill>
    </fill>
    <fill>
      <patternFill patternType="solid">
        <fgColor indexed="9"/>
        <bgColor indexed="0"/>
      </patternFill>
    </fill>
    <fill>
      <patternFill patternType="solid">
        <fgColor indexed="9"/>
        <bgColor indexed="31"/>
      </patternFill>
    </fill>
    <fill>
      <patternFill patternType="solid">
        <fgColor indexed="9"/>
        <bgColor indexed="34"/>
      </patternFill>
    </fill>
    <fill>
      <patternFill patternType="solid">
        <fgColor indexed="42"/>
        <bgColor indexed="31"/>
      </patternFill>
    </fill>
    <fill>
      <patternFill patternType="solid">
        <fgColor indexed="15"/>
        <bgColor indexed="3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34"/>
      </patternFill>
    </fill>
    <fill>
      <patternFill patternType="solid">
        <fgColor indexed="15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47"/>
      </patternFill>
    </fill>
    <fill>
      <patternFill patternType="solid">
        <fgColor indexed="46"/>
        <bgColor indexed="39"/>
      </patternFill>
    </fill>
    <fill>
      <patternFill patternType="solid">
        <fgColor indexed="13"/>
        <bgColor indexed="21"/>
      </patternFill>
    </fill>
    <fill>
      <patternFill patternType="solid">
        <fgColor indexed="13"/>
        <bgColor indexed="37"/>
      </patternFill>
    </fill>
  </fills>
  <borders count="1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2" fillId="0" borderId="0"/>
  </cellStyleXfs>
  <cellXfs count="501">
    <xf numFmtId="0" fontId="0" fillId="0" borderId="0" xfId="0"/>
    <xf numFmtId="0" fontId="3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" fontId="11" fillId="2" borderId="5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1" fontId="13" fillId="2" borderId="10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1" fontId="13" fillId="2" borderId="9" xfId="0" applyNumberFormat="1" applyFont="1" applyFill="1" applyBorder="1" applyAlignment="1">
      <alignment horizontal="center" vertical="center"/>
    </xf>
    <xf numFmtId="1" fontId="13" fillId="2" borderId="11" xfId="0" applyNumberFormat="1" applyFont="1" applyFill="1" applyBorder="1" applyAlignment="1">
      <alignment horizontal="center" vertical="center"/>
    </xf>
    <xf numFmtId="1" fontId="13" fillId="6" borderId="12" xfId="0" applyNumberFormat="1" applyFont="1" applyFill="1" applyBorder="1" applyAlignment="1">
      <alignment horizontal="center" vertical="center"/>
    </xf>
    <xf numFmtId="1" fontId="13" fillId="6" borderId="13" xfId="0" applyNumberFormat="1" applyFont="1" applyFill="1" applyBorder="1" applyAlignment="1">
      <alignment horizontal="center" vertical="center"/>
    </xf>
    <xf numFmtId="1" fontId="13" fillId="6" borderId="14" xfId="0" applyNumberFormat="1" applyFont="1" applyFill="1" applyBorder="1" applyAlignment="1">
      <alignment horizontal="center" vertical="center"/>
    </xf>
    <xf numFmtId="1" fontId="13" fillId="7" borderId="15" xfId="0" applyNumberFormat="1" applyFont="1" applyFill="1" applyBorder="1" applyAlignment="1">
      <alignment horizontal="center" vertical="center"/>
    </xf>
    <xf numFmtId="0" fontId="13" fillId="8" borderId="16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center" vertical="center"/>
    </xf>
    <xf numFmtId="1" fontId="13" fillId="2" borderId="18" xfId="0" applyNumberFormat="1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1" fontId="13" fillId="2" borderId="20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1" fontId="13" fillId="2" borderId="21" xfId="0" applyNumberFormat="1" applyFont="1" applyFill="1" applyBorder="1" applyAlignment="1">
      <alignment horizontal="center" vertical="center"/>
    </xf>
    <xf numFmtId="1" fontId="13" fillId="6" borderId="22" xfId="0" applyNumberFormat="1" applyFont="1" applyFill="1" applyBorder="1" applyAlignment="1">
      <alignment horizontal="center" vertical="center"/>
    </xf>
    <xf numFmtId="1" fontId="13" fillId="6" borderId="19" xfId="0" applyNumberFormat="1" applyFont="1" applyFill="1" applyBorder="1" applyAlignment="1">
      <alignment horizontal="center" vertical="center"/>
    </xf>
    <xf numFmtId="1" fontId="13" fillId="6" borderId="20" xfId="0" applyNumberFormat="1" applyFont="1" applyFill="1" applyBorder="1" applyAlignment="1">
      <alignment horizontal="center" vertical="center"/>
    </xf>
    <xf numFmtId="1" fontId="13" fillId="7" borderId="5" xfId="0" applyNumberFormat="1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/>
    </xf>
    <xf numFmtId="0" fontId="14" fillId="9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" fontId="13" fillId="2" borderId="25" xfId="0" applyNumberFormat="1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1" fontId="13" fillId="2" borderId="27" xfId="0" applyNumberFormat="1" applyFont="1" applyFill="1" applyBorder="1" applyAlignment="1">
      <alignment horizontal="center" vertical="center"/>
    </xf>
    <xf numFmtId="1" fontId="13" fillId="2" borderId="28" xfId="0" applyNumberFormat="1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1" fontId="13" fillId="6" borderId="30" xfId="0" applyNumberFormat="1" applyFont="1" applyFill="1" applyBorder="1" applyAlignment="1">
      <alignment horizontal="center" vertical="center"/>
    </xf>
    <xf numFmtId="1" fontId="13" fillId="6" borderId="26" xfId="0" applyNumberFormat="1" applyFont="1" applyFill="1" applyBorder="1" applyAlignment="1">
      <alignment horizontal="center" vertical="center"/>
    </xf>
    <xf numFmtId="1" fontId="13" fillId="6" borderId="27" xfId="0" applyNumberFormat="1" applyFont="1" applyFill="1" applyBorder="1" applyAlignment="1">
      <alignment horizontal="center" vertical="center"/>
    </xf>
    <xf numFmtId="1" fontId="13" fillId="7" borderId="31" xfId="0" applyNumberFormat="1" applyFont="1" applyFill="1" applyBorder="1" applyAlignment="1">
      <alignment horizontal="center" vertical="center"/>
    </xf>
    <xf numFmtId="0" fontId="13" fillId="8" borderId="28" xfId="0" applyFont="1" applyFill="1" applyBorder="1" applyAlignment="1">
      <alignment horizontal="center" vertical="center"/>
    </xf>
    <xf numFmtId="0" fontId="14" fillId="9" borderId="32" xfId="0" applyFont="1" applyFill="1" applyBorder="1" applyAlignment="1">
      <alignment horizontal="center" vertical="center"/>
    </xf>
    <xf numFmtId="0" fontId="3" fillId="2" borderId="33" xfId="0" applyFont="1" applyFill="1" applyBorder="1"/>
    <xf numFmtId="0" fontId="0" fillId="0" borderId="2" xfId="0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1" fontId="13" fillId="7" borderId="14" xfId="0" applyNumberFormat="1" applyFont="1" applyFill="1" applyBorder="1" applyAlignment="1">
      <alignment horizontal="center" vertical="center"/>
    </xf>
    <xf numFmtId="0" fontId="13" fillId="8" borderId="35" xfId="0" applyFont="1" applyFill="1" applyBorder="1" applyAlignment="1">
      <alignment horizontal="center" vertical="center"/>
    </xf>
    <xf numFmtId="1" fontId="13" fillId="7" borderId="36" xfId="0" applyNumberFormat="1" applyFont="1" applyFill="1" applyBorder="1" applyAlignment="1">
      <alignment horizontal="center" vertical="center"/>
    </xf>
    <xf numFmtId="0" fontId="13" fillId="8" borderId="37" xfId="0" applyFont="1" applyFill="1" applyBorder="1" applyAlignment="1">
      <alignment horizontal="center" vertical="center"/>
    </xf>
    <xf numFmtId="1" fontId="13" fillId="2" borderId="19" xfId="0" applyNumberFormat="1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/>
    </xf>
    <xf numFmtId="1" fontId="13" fillId="7" borderId="27" xfId="0" applyNumberFormat="1" applyFont="1" applyFill="1" applyBorder="1" applyAlignment="1">
      <alignment horizontal="center" vertical="center"/>
    </xf>
    <xf numFmtId="0" fontId="13" fillId="8" borderId="39" xfId="0" applyFont="1" applyFill="1" applyBorder="1" applyAlignment="1">
      <alignment horizontal="center" vertical="center"/>
    </xf>
    <xf numFmtId="1" fontId="13" fillId="2" borderId="8" xfId="0" applyNumberFormat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1" fontId="13" fillId="2" borderId="3" xfId="0" applyNumberFormat="1" applyFont="1" applyFill="1" applyBorder="1" applyAlignment="1">
      <alignment horizontal="center" vertical="center"/>
    </xf>
    <xf numFmtId="1" fontId="13" fillId="6" borderId="40" xfId="0" applyNumberFormat="1" applyFont="1" applyFill="1" applyBorder="1" applyAlignment="1">
      <alignment horizontal="center" vertical="center"/>
    </xf>
    <xf numFmtId="1" fontId="13" fillId="2" borderId="26" xfId="0" applyNumberFormat="1" applyFont="1" applyFill="1" applyBorder="1" applyAlignment="1">
      <alignment horizontal="center" vertical="center"/>
    </xf>
    <xf numFmtId="0" fontId="3" fillId="10" borderId="41" xfId="1" applyFont="1" applyFill="1" applyBorder="1"/>
    <xf numFmtId="0" fontId="2" fillId="0" borderId="0" xfId="1"/>
    <xf numFmtId="0" fontId="3" fillId="10" borderId="0" xfId="1" applyFont="1" applyFill="1"/>
    <xf numFmtId="0" fontId="3" fillId="10" borderId="0" xfId="1" applyFont="1" applyFill="1" applyAlignment="1">
      <alignment vertical="center"/>
    </xf>
    <xf numFmtId="0" fontId="1" fillId="0" borderId="0" xfId="1" applyFont="1" applyAlignment="1">
      <alignment vertical="center"/>
    </xf>
    <xf numFmtId="0" fontId="5" fillId="10" borderId="0" xfId="1" applyFont="1" applyFill="1" applyAlignment="1">
      <alignment horizontal="center" vertical="center"/>
    </xf>
    <xf numFmtId="0" fontId="1" fillId="0" borderId="42" xfId="1" applyFont="1" applyBorder="1" applyAlignment="1">
      <alignment horizontal="center" vertical="center"/>
    </xf>
    <xf numFmtId="0" fontId="10" fillId="11" borderId="42" xfId="1" applyFont="1" applyFill="1" applyBorder="1" applyAlignment="1">
      <alignment horizontal="center" vertical="center"/>
    </xf>
    <xf numFmtId="0" fontId="11" fillId="11" borderId="43" xfId="1" applyFont="1" applyFill="1" applyBorder="1" applyAlignment="1">
      <alignment horizontal="center" vertical="center"/>
    </xf>
    <xf numFmtId="10" fontId="11" fillId="12" borderId="42" xfId="1" applyNumberFormat="1" applyFont="1" applyFill="1" applyBorder="1" applyAlignment="1">
      <alignment horizontal="center" vertical="center"/>
    </xf>
    <xf numFmtId="0" fontId="11" fillId="12" borderId="44" xfId="1" applyFont="1" applyFill="1" applyBorder="1" applyAlignment="1">
      <alignment horizontal="center" vertical="center"/>
    </xf>
    <xf numFmtId="0" fontId="8" fillId="12" borderId="45" xfId="1" applyFont="1" applyFill="1" applyBorder="1" applyAlignment="1">
      <alignment horizontal="center" vertical="center"/>
    </xf>
    <xf numFmtId="1" fontId="11" fillId="12" borderId="46" xfId="1" applyNumberFormat="1" applyFont="1" applyFill="1" applyBorder="1" applyAlignment="1">
      <alignment horizontal="center" vertical="center"/>
    </xf>
    <xf numFmtId="0" fontId="11" fillId="12" borderId="45" xfId="1" applyFont="1" applyFill="1" applyBorder="1" applyAlignment="1">
      <alignment horizontal="center" vertical="center"/>
    </xf>
    <xf numFmtId="0" fontId="11" fillId="12" borderId="47" xfId="1" applyFont="1" applyFill="1" applyBorder="1" applyAlignment="1">
      <alignment horizontal="center" vertical="center"/>
    </xf>
    <xf numFmtId="0" fontId="20" fillId="12" borderId="44" xfId="1" applyFont="1" applyFill="1" applyBorder="1" applyAlignment="1">
      <alignment horizontal="center" vertical="center"/>
    </xf>
    <xf numFmtId="0" fontId="8" fillId="13" borderId="45" xfId="1" applyFont="1" applyFill="1" applyBorder="1" applyAlignment="1">
      <alignment horizontal="center" vertical="center"/>
    </xf>
    <xf numFmtId="0" fontId="8" fillId="14" borderId="48" xfId="1" applyFont="1" applyFill="1" applyBorder="1" applyAlignment="1">
      <alignment horizontal="center" vertical="center"/>
    </xf>
    <xf numFmtId="0" fontId="8" fillId="14" borderId="49" xfId="1" applyFont="1" applyFill="1" applyBorder="1" applyAlignment="1">
      <alignment horizontal="center" vertical="center"/>
    </xf>
    <xf numFmtId="0" fontId="8" fillId="14" borderId="50" xfId="1" applyFont="1" applyFill="1" applyBorder="1" applyAlignment="1">
      <alignment horizontal="center" vertical="center"/>
    </xf>
    <xf numFmtId="1" fontId="13" fillId="10" borderId="51" xfId="1" applyNumberFormat="1" applyFont="1" applyFill="1" applyBorder="1" applyAlignment="1">
      <alignment horizontal="center" vertical="center"/>
    </xf>
    <xf numFmtId="0" fontId="8" fillId="10" borderId="49" xfId="1" applyFont="1" applyFill="1" applyBorder="1" applyAlignment="1">
      <alignment horizontal="center" vertical="center"/>
    </xf>
    <xf numFmtId="1" fontId="13" fillId="10" borderId="50" xfId="1" applyNumberFormat="1" applyFont="1" applyFill="1" applyBorder="1" applyAlignment="1">
      <alignment horizontal="center" vertical="center"/>
    </xf>
    <xf numFmtId="1" fontId="13" fillId="10" borderId="49" xfId="1" applyNumberFormat="1" applyFont="1" applyFill="1" applyBorder="1" applyAlignment="1">
      <alignment horizontal="center" vertical="center"/>
    </xf>
    <xf numFmtId="1" fontId="13" fillId="10" borderId="52" xfId="1" applyNumberFormat="1" applyFont="1" applyFill="1" applyBorder="1" applyAlignment="1">
      <alignment horizontal="center" vertical="center"/>
    </xf>
    <xf numFmtId="1" fontId="13" fillId="15" borderId="53" xfId="1" applyNumberFormat="1" applyFont="1" applyFill="1" applyBorder="1" applyAlignment="1">
      <alignment horizontal="center" vertical="center"/>
    </xf>
    <xf numFmtId="1" fontId="13" fillId="15" borderId="54" xfId="1" applyNumberFormat="1" applyFont="1" applyFill="1" applyBorder="1" applyAlignment="1">
      <alignment horizontal="center" vertical="center"/>
    </xf>
    <xf numFmtId="1" fontId="13" fillId="15" borderId="55" xfId="1" applyNumberFormat="1" applyFont="1" applyFill="1" applyBorder="1" applyAlignment="1">
      <alignment horizontal="center" vertical="center"/>
    </xf>
    <xf numFmtId="1" fontId="13" fillId="12" borderId="56" xfId="1" applyNumberFormat="1" applyFont="1" applyFill="1" applyBorder="1" applyAlignment="1">
      <alignment horizontal="center" vertical="center"/>
    </xf>
    <xf numFmtId="0" fontId="13" fillId="16" borderId="57" xfId="1" applyFont="1" applyFill="1" applyBorder="1" applyAlignment="1">
      <alignment horizontal="center" vertical="center"/>
    </xf>
    <xf numFmtId="0" fontId="14" fillId="17" borderId="58" xfId="1" applyFont="1" applyFill="1" applyBorder="1" applyAlignment="1">
      <alignment horizontal="center" vertical="center"/>
    </xf>
    <xf numFmtId="1" fontId="13" fillId="10" borderId="59" xfId="1" applyNumberFormat="1" applyFont="1" applyFill="1" applyBorder="1" applyAlignment="1">
      <alignment horizontal="center" vertical="center"/>
    </xf>
    <xf numFmtId="0" fontId="8" fillId="10" borderId="60" xfId="1" applyFont="1" applyFill="1" applyBorder="1" applyAlignment="1">
      <alignment horizontal="center" vertical="center"/>
    </xf>
    <xf numFmtId="1" fontId="13" fillId="10" borderId="61" xfId="1" applyNumberFormat="1" applyFont="1" applyFill="1" applyBorder="1" applyAlignment="1">
      <alignment horizontal="center" vertical="center"/>
    </xf>
    <xf numFmtId="0" fontId="8" fillId="14" borderId="45" xfId="1" applyFont="1" applyFill="1" applyBorder="1" applyAlignment="1">
      <alignment horizontal="center" vertical="center"/>
    </xf>
    <xf numFmtId="0" fontId="8" fillId="14" borderId="60" xfId="1" applyFont="1" applyFill="1" applyBorder="1" applyAlignment="1">
      <alignment horizontal="center" vertical="center"/>
    </xf>
    <xf numFmtId="0" fontId="8" fillId="14" borderId="61" xfId="1" applyFont="1" applyFill="1" applyBorder="1" applyAlignment="1">
      <alignment horizontal="center" vertical="center"/>
    </xf>
    <xf numFmtId="1" fontId="13" fillId="10" borderId="45" xfId="1" applyNumberFormat="1" applyFont="1" applyFill="1" applyBorder="1" applyAlignment="1">
      <alignment horizontal="center" vertical="center"/>
    </xf>
    <xf numFmtId="1" fontId="13" fillId="10" borderId="60" xfId="1" applyNumberFormat="1" applyFont="1" applyFill="1" applyBorder="1" applyAlignment="1">
      <alignment horizontal="center" vertical="center"/>
    </xf>
    <xf numFmtId="1" fontId="13" fillId="10" borderId="62" xfId="1" applyNumberFormat="1" applyFont="1" applyFill="1" applyBorder="1" applyAlignment="1">
      <alignment horizontal="center" vertical="center"/>
    </xf>
    <xf numFmtId="1" fontId="13" fillId="15" borderId="63" xfId="1" applyNumberFormat="1" applyFont="1" applyFill="1" applyBorder="1" applyAlignment="1">
      <alignment horizontal="center" vertical="center"/>
    </xf>
    <xf numFmtId="1" fontId="13" fillId="15" borderId="60" xfId="1" applyNumberFormat="1" applyFont="1" applyFill="1" applyBorder="1" applyAlignment="1">
      <alignment horizontal="center" vertical="center"/>
    </xf>
    <xf numFmtId="1" fontId="13" fillId="15" borderId="61" xfId="1" applyNumberFormat="1" applyFont="1" applyFill="1" applyBorder="1" applyAlignment="1">
      <alignment horizontal="center" vertical="center"/>
    </xf>
    <xf numFmtId="1" fontId="13" fillId="12" borderId="46" xfId="1" applyNumberFormat="1" applyFont="1" applyFill="1" applyBorder="1" applyAlignment="1">
      <alignment horizontal="center" vertical="center"/>
    </xf>
    <xf numFmtId="0" fontId="13" fillId="16" borderId="64" xfId="1" applyFont="1" applyFill="1" applyBorder="1" applyAlignment="1">
      <alignment horizontal="center" vertical="center"/>
    </xf>
    <xf numFmtId="0" fontId="14" fillId="17" borderId="65" xfId="1" applyFont="1" applyFill="1" applyBorder="1" applyAlignment="1">
      <alignment horizontal="center" vertical="center"/>
    </xf>
    <xf numFmtId="1" fontId="13" fillId="14" borderId="45" xfId="1" applyNumberFormat="1" applyFont="1" applyFill="1" applyBorder="1" applyAlignment="1">
      <alignment horizontal="center" vertical="center"/>
    </xf>
    <xf numFmtId="1" fontId="13" fillId="14" borderId="60" xfId="1" applyNumberFormat="1" applyFont="1" applyFill="1" applyBorder="1" applyAlignment="1">
      <alignment horizontal="center" vertical="center"/>
    </xf>
    <xf numFmtId="1" fontId="13" fillId="14" borderId="61" xfId="1" applyNumberFormat="1" applyFont="1" applyFill="1" applyBorder="1" applyAlignment="1">
      <alignment horizontal="center" vertical="center"/>
    </xf>
    <xf numFmtId="10" fontId="11" fillId="12" borderId="46" xfId="1" applyNumberFormat="1" applyFont="1" applyFill="1" applyBorder="1" applyAlignment="1">
      <alignment horizontal="center" vertical="center"/>
    </xf>
    <xf numFmtId="0" fontId="8" fillId="12" borderId="46" xfId="1" applyFont="1" applyFill="1" applyBorder="1" applyAlignment="1">
      <alignment horizontal="center" vertical="center"/>
    </xf>
    <xf numFmtId="0" fontId="11" fillId="12" borderId="66" xfId="1" applyFont="1" applyFill="1" applyBorder="1" applyAlignment="1">
      <alignment horizontal="center" vertical="center"/>
    </xf>
    <xf numFmtId="0" fontId="11" fillId="12" borderId="46" xfId="1" applyFont="1" applyFill="1" applyBorder="1" applyAlignment="1">
      <alignment horizontal="center" vertical="center"/>
    </xf>
    <xf numFmtId="0" fontId="20" fillId="12" borderId="46" xfId="1" applyFont="1" applyFill="1" applyBorder="1" applyAlignment="1">
      <alignment horizontal="center" vertical="center"/>
    </xf>
    <xf numFmtId="1" fontId="13" fillId="10" borderId="67" xfId="1" applyNumberFormat="1" applyFont="1" applyFill="1" applyBorder="1" applyAlignment="1">
      <alignment horizontal="center" vertical="center"/>
    </xf>
    <xf numFmtId="0" fontId="8" fillId="10" borderId="68" xfId="1" applyFont="1" applyFill="1" applyBorder="1" applyAlignment="1">
      <alignment horizontal="center" vertical="center"/>
    </xf>
    <xf numFmtId="1" fontId="13" fillId="10" borderId="69" xfId="1" applyNumberFormat="1" applyFont="1" applyFill="1" applyBorder="1" applyAlignment="1">
      <alignment horizontal="center" vertical="center"/>
    </xf>
    <xf numFmtId="1" fontId="13" fillId="10" borderId="70" xfId="1" applyNumberFormat="1" applyFont="1" applyFill="1" applyBorder="1" applyAlignment="1">
      <alignment horizontal="center" vertical="center"/>
    </xf>
    <xf numFmtId="1" fontId="13" fillId="10" borderId="68" xfId="1" applyNumberFormat="1" applyFont="1" applyFill="1" applyBorder="1" applyAlignment="1">
      <alignment horizontal="center" vertical="center"/>
    </xf>
    <xf numFmtId="0" fontId="8" fillId="14" borderId="70" xfId="1" applyFont="1" applyFill="1" applyBorder="1" applyAlignment="1">
      <alignment horizontal="center" vertical="center"/>
    </xf>
    <xf numFmtId="0" fontId="8" fillId="14" borderId="68" xfId="1" applyFont="1" applyFill="1" applyBorder="1" applyAlignment="1">
      <alignment horizontal="center" vertical="center"/>
    </xf>
    <xf numFmtId="0" fontId="8" fillId="14" borderId="71" xfId="1" applyFont="1" applyFill="1" applyBorder="1" applyAlignment="1">
      <alignment horizontal="center" vertical="center"/>
    </xf>
    <xf numFmtId="1" fontId="13" fillId="15" borderId="72" xfId="1" applyNumberFormat="1" applyFont="1" applyFill="1" applyBorder="1" applyAlignment="1">
      <alignment horizontal="center" vertical="center"/>
    </xf>
    <xf numFmtId="1" fontId="13" fillId="15" borderId="68" xfId="1" applyNumberFormat="1" applyFont="1" applyFill="1" applyBorder="1" applyAlignment="1">
      <alignment horizontal="center" vertical="center"/>
    </xf>
    <xf numFmtId="1" fontId="13" fillId="15" borderId="69" xfId="1" applyNumberFormat="1" applyFont="1" applyFill="1" applyBorder="1" applyAlignment="1">
      <alignment horizontal="center" vertical="center"/>
    </xf>
    <xf numFmtId="1" fontId="13" fillId="12" borderId="73" xfId="1" applyNumberFormat="1" applyFont="1" applyFill="1" applyBorder="1" applyAlignment="1">
      <alignment horizontal="center" vertical="center"/>
    </xf>
    <xf numFmtId="0" fontId="13" fillId="16" borderId="74" xfId="1" applyFont="1" applyFill="1" applyBorder="1" applyAlignment="1">
      <alignment horizontal="center" vertical="center"/>
    </xf>
    <xf numFmtId="0" fontId="14" fillId="17" borderId="75" xfId="1" applyFont="1" applyFill="1" applyBorder="1" applyAlignment="1">
      <alignment horizontal="center" vertical="center"/>
    </xf>
    <xf numFmtId="0" fontId="3" fillId="10" borderId="76" xfId="1" applyFont="1" applyFill="1" applyBorder="1"/>
    <xf numFmtId="0" fontId="8" fillId="18" borderId="60" xfId="1" applyFont="1" applyFill="1" applyBorder="1" applyAlignment="1">
      <alignment horizontal="center" vertical="center"/>
    </xf>
    <xf numFmtId="1" fontId="13" fillId="19" borderId="45" xfId="1" applyNumberFormat="1" applyFont="1" applyFill="1" applyBorder="1" applyAlignment="1">
      <alignment horizontal="center" vertical="center"/>
    </xf>
    <xf numFmtId="1" fontId="13" fillId="19" borderId="60" xfId="1" applyNumberFormat="1" applyFont="1" applyFill="1" applyBorder="1" applyAlignment="1">
      <alignment horizontal="center" vertical="center"/>
    </xf>
    <xf numFmtId="1" fontId="13" fillId="19" borderId="61" xfId="1" applyNumberFormat="1" applyFont="1" applyFill="1" applyBorder="1" applyAlignment="1">
      <alignment horizontal="center" vertical="center"/>
    </xf>
    <xf numFmtId="0" fontId="8" fillId="19" borderId="60" xfId="1" applyFont="1" applyFill="1" applyBorder="1" applyAlignment="1">
      <alignment horizontal="center" vertical="center"/>
    </xf>
    <xf numFmtId="1" fontId="13" fillId="18" borderId="60" xfId="1" applyNumberFormat="1" applyFont="1" applyFill="1" applyBorder="1" applyAlignment="1">
      <alignment horizontal="center" vertical="center"/>
    </xf>
    <xf numFmtId="0" fontId="8" fillId="18" borderId="68" xfId="1" applyFont="1" applyFill="1" applyBorder="1" applyAlignment="1">
      <alignment horizontal="center" vertical="center"/>
    </xf>
    <xf numFmtId="0" fontId="2" fillId="3" borderId="0" xfId="1" applyFill="1"/>
    <xf numFmtId="0" fontId="14" fillId="17" borderId="77" xfId="1" applyFont="1" applyFill="1" applyBorder="1" applyAlignment="1">
      <alignment horizontal="center" vertical="center"/>
    </xf>
    <xf numFmtId="0" fontId="14" fillId="17" borderId="78" xfId="1" applyFont="1" applyFill="1" applyBorder="1" applyAlignment="1">
      <alignment horizontal="center" vertical="center"/>
    </xf>
    <xf numFmtId="0" fontId="14" fillId="17" borderId="79" xfId="1" applyFont="1" applyFill="1" applyBorder="1" applyAlignment="1">
      <alignment horizontal="center" vertical="center"/>
    </xf>
    <xf numFmtId="0" fontId="8" fillId="12" borderId="44" xfId="1" applyFont="1" applyFill="1" applyBorder="1" applyAlignment="1">
      <alignment horizontal="center" vertical="center"/>
    </xf>
    <xf numFmtId="0" fontId="2" fillId="0" borderId="0" xfId="1" applyBorder="1"/>
    <xf numFmtId="0" fontId="1" fillId="0" borderId="0" xfId="0" applyFont="1" applyBorder="1"/>
    <xf numFmtId="0" fontId="1" fillId="0" borderId="0" xfId="0" applyFont="1"/>
    <xf numFmtId="0" fontId="3" fillId="1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42" xfId="1" applyFont="1" applyFill="1" applyBorder="1" applyAlignment="1">
      <alignment horizontal="center" vertical="center"/>
    </xf>
    <xf numFmtId="1" fontId="13" fillId="10" borderId="80" xfId="1" applyNumberFormat="1" applyFont="1" applyFill="1" applyBorder="1" applyAlignment="1">
      <alignment horizontal="center" vertical="center"/>
    </xf>
    <xf numFmtId="0" fontId="8" fillId="14" borderId="81" xfId="1" applyFont="1" applyFill="1" applyBorder="1" applyAlignment="1">
      <alignment horizontal="center" vertical="center"/>
    </xf>
    <xf numFmtId="1" fontId="13" fillId="10" borderId="81" xfId="1" applyNumberFormat="1" applyFont="1" applyFill="1" applyBorder="1" applyAlignment="1">
      <alignment horizontal="center" vertical="center"/>
    </xf>
    <xf numFmtId="1" fontId="13" fillId="14" borderId="81" xfId="1" applyNumberFormat="1" applyFont="1" applyFill="1" applyBorder="1" applyAlignment="1">
      <alignment horizontal="center" vertical="center"/>
    </xf>
    <xf numFmtId="0" fontId="20" fillId="12" borderId="45" xfId="1" applyFont="1" applyFill="1" applyBorder="1" applyAlignment="1">
      <alignment horizontal="center" vertical="center"/>
    </xf>
    <xf numFmtId="1" fontId="13" fillId="10" borderId="82" xfId="1" applyNumberFormat="1" applyFont="1" applyFill="1" applyBorder="1" applyAlignment="1">
      <alignment horizontal="center" vertical="center"/>
    </xf>
    <xf numFmtId="1" fontId="13" fillId="14" borderId="70" xfId="1" applyNumberFormat="1" applyFont="1" applyFill="1" applyBorder="1" applyAlignment="1">
      <alignment horizontal="center" vertical="center"/>
    </xf>
    <xf numFmtId="1" fontId="13" fillId="14" borderId="71" xfId="1" applyNumberFormat="1" applyFont="1" applyFill="1" applyBorder="1" applyAlignment="1">
      <alignment horizontal="center" vertical="center"/>
    </xf>
    <xf numFmtId="0" fontId="2" fillId="11" borderId="0" xfId="1" applyFill="1" applyBorder="1"/>
    <xf numFmtId="0" fontId="2" fillId="0" borderId="0" xfId="1" applyFill="1" applyBorder="1"/>
    <xf numFmtId="0" fontId="13" fillId="16" borderId="54" xfId="1" applyFont="1" applyFill="1" applyBorder="1" applyAlignment="1">
      <alignment horizontal="center" vertical="center"/>
    </xf>
    <xf numFmtId="0" fontId="13" fillId="16" borderId="60" xfId="1" applyFont="1" applyFill="1" applyBorder="1" applyAlignment="1">
      <alignment horizontal="center" vertical="center"/>
    </xf>
    <xf numFmtId="0" fontId="13" fillId="16" borderId="68" xfId="1" applyFont="1" applyFill="1" applyBorder="1" applyAlignment="1">
      <alignment horizontal="center" vertical="center"/>
    </xf>
    <xf numFmtId="0" fontId="14" fillId="17" borderId="57" xfId="1" applyFont="1" applyFill="1" applyBorder="1" applyAlignment="1">
      <alignment horizontal="center" vertical="center"/>
    </xf>
    <xf numFmtId="0" fontId="14" fillId="17" borderId="64" xfId="1" applyFont="1" applyFill="1" applyBorder="1" applyAlignment="1">
      <alignment horizontal="center" vertical="center"/>
    </xf>
    <xf numFmtId="0" fontId="14" fillId="17" borderId="74" xfId="1" applyFont="1" applyFill="1" applyBorder="1" applyAlignment="1">
      <alignment horizontal="center" vertical="center"/>
    </xf>
    <xf numFmtId="0" fontId="3" fillId="11" borderId="83" xfId="1" applyFont="1" applyFill="1" applyBorder="1"/>
    <xf numFmtId="0" fontId="3" fillId="11" borderId="41" xfId="1" applyFont="1" applyFill="1" applyBorder="1"/>
    <xf numFmtId="0" fontId="3" fillId="11" borderId="84" xfId="1" applyFont="1" applyFill="1" applyBorder="1"/>
    <xf numFmtId="0" fontId="3" fillId="11" borderId="85" xfId="1" applyFont="1" applyFill="1" applyBorder="1"/>
    <xf numFmtId="0" fontId="3" fillId="11" borderId="0" xfId="1" applyFont="1" applyFill="1" applyBorder="1"/>
    <xf numFmtId="0" fontId="1" fillId="11" borderId="86" xfId="1" applyFont="1" applyFill="1" applyBorder="1" applyAlignment="1">
      <alignment horizontal="center" vertical="center"/>
    </xf>
    <xf numFmtId="0" fontId="1" fillId="11" borderId="0" xfId="1" applyFont="1" applyFill="1" applyBorder="1"/>
    <xf numFmtId="0" fontId="3" fillId="11" borderId="87" xfId="1" applyFont="1" applyFill="1" applyBorder="1"/>
    <xf numFmtId="0" fontId="3" fillId="11" borderId="0" xfId="1" applyFont="1" applyFill="1" applyBorder="1" applyAlignment="1">
      <alignment vertical="center"/>
    </xf>
    <xf numFmtId="0" fontId="1" fillId="11" borderId="0" xfId="1" applyFont="1" applyFill="1" applyBorder="1" applyAlignment="1">
      <alignment horizontal="center" vertical="center"/>
    </xf>
    <xf numFmtId="0" fontId="1" fillId="11" borderId="0" xfId="1" applyFont="1" applyFill="1" applyBorder="1" applyAlignment="1">
      <alignment horizontal="center" vertical="center" textRotation="90"/>
    </xf>
    <xf numFmtId="0" fontId="3" fillId="11" borderId="0" xfId="1" applyFont="1" applyFill="1" applyBorder="1" applyAlignment="1">
      <alignment horizontal="left" vertical="center"/>
    </xf>
    <xf numFmtId="0" fontId="6" fillId="11" borderId="0" xfId="1" applyFont="1" applyFill="1" applyBorder="1" applyAlignment="1" applyProtection="1">
      <alignment horizontal="center" vertical="center"/>
      <protection locked="0"/>
    </xf>
    <xf numFmtId="0" fontId="3" fillId="11" borderId="85" xfId="1" applyFont="1" applyFill="1" applyBorder="1" applyAlignment="1">
      <alignment vertical="center"/>
    </xf>
    <xf numFmtId="0" fontId="5" fillId="11" borderId="0" xfId="1" applyFont="1" applyFill="1" applyBorder="1" applyAlignment="1">
      <alignment horizontal="center" vertical="center"/>
    </xf>
    <xf numFmtId="0" fontId="3" fillId="11" borderId="88" xfId="1" applyFont="1" applyFill="1" applyBorder="1"/>
    <xf numFmtId="0" fontId="11" fillId="11" borderId="0" xfId="1" applyFont="1" applyFill="1" applyBorder="1" applyAlignment="1">
      <alignment horizontal="right" vertical="center"/>
    </xf>
    <xf numFmtId="0" fontId="16" fillId="11" borderId="0" xfId="1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vertical="center"/>
    </xf>
    <xf numFmtId="0" fontId="1" fillId="11" borderId="0" xfId="0" applyFont="1" applyFill="1" applyBorder="1" applyAlignment="1">
      <alignment horizontal="center" vertical="center"/>
    </xf>
    <xf numFmtId="0" fontId="18" fillId="11" borderId="76" xfId="1" applyFont="1" applyFill="1" applyBorder="1" applyAlignment="1">
      <alignment horizontal="center" vertical="center"/>
    </xf>
    <xf numFmtId="0" fontId="3" fillId="11" borderId="76" xfId="1" applyFont="1" applyFill="1" applyBorder="1"/>
    <xf numFmtId="0" fontId="18" fillId="11" borderId="76" xfId="1" applyFont="1" applyFill="1" applyBorder="1" applyAlignment="1">
      <alignment horizontal="center"/>
    </xf>
    <xf numFmtId="0" fontId="1" fillId="11" borderId="76" xfId="1" applyFont="1" applyFill="1" applyBorder="1"/>
    <xf numFmtId="0" fontId="19" fillId="11" borderId="76" xfId="1" applyFont="1" applyFill="1" applyBorder="1" applyAlignment="1">
      <alignment horizontal="center" vertical="center"/>
    </xf>
    <xf numFmtId="0" fontId="3" fillId="11" borderId="0" xfId="1" applyFont="1" applyFill="1" applyBorder="1" applyAlignment="1">
      <alignment horizontal="center" vertical="center"/>
    </xf>
    <xf numFmtId="0" fontId="3" fillId="11" borderId="0" xfId="1" applyFont="1" applyFill="1" applyBorder="1" applyAlignment="1">
      <alignment horizontal="right" vertical="center"/>
    </xf>
    <xf numFmtId="0" fontId="21" fillId="11" borderId="0" xfId="1" applyFont="1" applyFill="1" applyBorder="1" applyAlignment="1">
      <alignment horizontal="center"/>
    </xf>
    <xf numFmtId="0" fontId="1" fillId="11" borderId="0" xfId="1" applyFont="1" applyFill="1" applyBorder="1" applyAlignment="1">
      <alignment horizontal="center"/>
    </xf>
    <xf numFmtId="0" fontId="15" fillId="11" borderId="0" xfId="1" applyFont="1" applyFill="1" applyBorder="1" applyAlignment="1">
      <alignment horizontal="center"/>
    </xf>
    <xf numFmtId="0" fontId="1" fillId="11" borderId="0" xfId="1" applyFont="1" applyFill="1" applyBorder="1" applyAlignment="1">
      <alignment vertical="center"/>
    </xf>
    <xf numFmtId="0" fontId="6" fillId="11" borderId="0" xfId="1" applyFont="1" applyFill="1" applyBorder="1" applyAlignment="1" applyProtection="1">
      <alignment horizontal="left" vertical="center"/>
      <protection locked="0"/>
    </xf>
    <xf numFmtId="0" fontId="16" fillId="11" borderId="0" xfId="1" applyFont="1" applyFill="1" applyBorder="1" applyAlignment="1" applyProtection="1">
      <alignment horizontal="center" vertical="center"/>
      <protection locked="0"/>
    </xf>
    <xf numFmtId="0" fontId="8" fillId="11" borderId="76" xfId="1" applyFont="1" applyFill="1" applyBorder="1" applyAlignment="1">
      <alignment horizontal="center" vertical="center"/>
    </xf>
    <xf numFmtId="0" fontId="17" fillId="11" borderId="89" xfId="0" applyFont="1" applyFill="1" applyBorder="1" applyAlignment="1">
      <alignment horizontal="center" vertical="center"/>
    </xf>
    <xf numFmtId="0" fontId="17" fillId="11" borderId="0" xfId="1" applyFont="1" applyFill="1" applyBorder="1"/>
    <xf numFmtId="0" fontId="8" fillId="11" borderId="0" xfId="1" applyFont="1" applyFill="1" applyBorder="1" applyAlignment="1">
      <alignment horizontal="center" vertical="center"/>
    </xf>
    <xf numFmtId="0" fontId="1" fillId="11" borderId="0" xfId="0" applyFont="1" applyFill="1" applyBorder="1"/>
    <xf numFmtId="0" fontId="8" fillId="11" borderId="90" xfId="1" applyFont="1" applyFill="1" applyBorder="1" applyAlignment="1">
      <alignment horizontal="center" vertical="center"/>
    </xf>
    <xf numFmtId="0" fontId="3" fillId="11" borderId="87" xfId="1" applyFont="1" applyFill="1" applyBorder="1" applyAlignment="1">
      <alignment vertical="center"/>
    </xf>
    <xf numFmtId="0" fontId="12" fillId="11" borderId="0" xfId="1" applyFont="1" applyFill="1" applyBorder="1" applyAlignment="1">
      <alignment horizontal="right" vertical="center"/>
    </xf>
    <xf numFmtId="0" fontId="12" fillId="11" borderId="0" xfId="1" applyFont="1" applyFill="1" applyBorder="1" applyAlignment="1" applyProtection="1">
      <alignment horizontal="center" vertical="center"/>
      <protection locked="0"/>
    </xf>
    <xf numFmtId="0" fontId="12" fillId="11" borderId="0" xfId="1" applyFont="1" applyFill="1" applyBorder="1"/>
    <xf numFmtId="0" fontId="9" fillId="11" borderId="0" xfId="1" applyFont="1" applyFill="1" applyBorder="1" applyAlignment="1">
      <alignment horizontal="center" textRotation="90"/>
    </xf>
    <xf numFmtId="0" fontId="7" fillId="11" borderId="0" xfId="1" applyFont="1" applyFill="1" applyBorder="1" applyAlignment="1">
      <alignment horizontal="center" textRotation="90"/>
    </xf>
    <xf numFmtId="0" fontId="12" fillId="11" borderId="0" xfId="1" applyFont="1" applyFill="1" applyBorder="1" applyAlignment="1">
      <alignment vertical="center"/>
    </xf>
    <xf numFmtId="0" fontId="8" fillId="11" borderId="86" xfId="1" applyFont="1" applyFill="1" applyBorder="1" applyAlignment="1">
      <alignment horizontal="center" vertical="center"/>
    </xf>
    <xf numFmtId="0" fontId="8" fillId="11" borderId="85" xfId="1" applyFont="1" applyFill="1" applyBorder="1" applyAlignment="1">
      <alignment horizontal="center" vertical="center"/>
    </xf>
    <xf numFmtId="0" fontId="3" fillId="11" borderId="0" xfId="1" applyFont="1" applyFill="1"/>
    <xf numFmtId="0" fontId="1" fillId="11" borderId="0" xfId="1" applyFont="1" applyFill="1"/>
    <xf numFmtId="0" fontId="3" fillId="11" borderId="0" xfId="1" applyFont="1" applyFill="1" applyAlignment="1">
      <alignment vertical="center"/>
    </xf>
    <xf numFmtId="0" fontId="1" fillId="11" borderId="0" xfId="1" applyFont="1" applyFill="1" applyAlignment="1">
      <alignment horizontal="center" vertical="center"/>
    </xf>
    <xf numFmtId="0" fontId="1" fillId="11" borderId="0" xfId="1" applyFont="1" applyFill="1" applyAlignment="1">
      <alignment horizontal="center" vertical="center" textRotation="90"/>
    </xf>
    <xf numFmtId="0" fontId="3" fillId="11" borderId="0" xfId="1" applyFont="1" applyFill="1" applyAlignment="1">
      <alignment horizontal="left" vertical="center"/>
    </xf>
    <xf numFmtId="0" fontId="6" fillId="11" borderId="0" xfId="1" applyFont="1" applyFill="1" applyAlignment="1" applyProtection="1">
      <alignment horizontal="center" vertical="center"/>
      <protection locked="0"/>
    </xf>
    <xf numFmtId="0" fontId="5" fillId="11" borderId="0" xfId="1" applyFont="1" applyFill="1" applyAlignment="1">
      <alignment horizontal="center" vertical="center"/>
    </xf>
    <xf numFmtId="0" fontId="11" fillId="11" borderId="0" xfId="1" applyFont="1" applyFill="1" applyAlignment="1">
      <alignment horizontal="right" vertical="center"/>
    </xf>
    <xf numFmtId="0" fontId="16" fillId="20" borderId="0" xfId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16" fillId="21" borderId="0" xfId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7" fillId="11" borderId="0" xfId="1" applyFont="1" applyFill="1"/>
    <xf numFmtId="0" fontId="8" fillId="11" borderId="0" xfId="1" applyFont="1" applyFill="1" applyAlignment="1">
      <alignment horizontal="center" vertical="center"/>
    </xf>
    <xf numFmtId="0" fontId="21" fillId="21" borderId="0" xfId="1" applyFont="1" applyFill="1" applyBorder="1" applyAlignment="1">
      <alignment horizontal="center"/>
    </xf>
    <xf numFmtId="0" fontId="17" fillId="3" borderId="76" xfId="0" applyFont="1" applyFill="1" applyBorder="1" applyAlignment="1">
      <alignment horizontal="center" vertical="center"/>
    </xf>
    <xf numFmtId="0" fontId="17" fillId="3" borderId="89" xfId="0" applyFont="1" applyFill="1" applyBorder="1" applyAlignment="1">
      <alignment horizontal="center" vertical="center"/>
    </xf>
    <xf numFmtId="0" fontId="3" fillId="11" borderId="0" xfId="1" applyFont="1" applyFill="1" applyAlignment="1">
      <alignment horizontal="center" vertical="center"/>
    </xf>
    <xf numFmtId="0" fontId="21" fillId="11" borderId="0" xfId="1" applyFont="1" applyFill="1" applyAlignment="1">
      <alignment horizontal="center"/>
    </xf>
    <xf numFmtId="0" fontId="21" fillId="11" borderId="0" xfId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11" borderId="0" xfId="1" applyFont="1" applyFill="1" applyAlignment="1">
      <alignment horizontal="right" vertical="center"/>
    </xf>
    <xf numFmtId="0" fontId="1" fillId="11" borderId="0" xfId="1" applyFont="1" applyFill="1" applyAlignment="1">
      <alignment horizontal="center"/>
    </xf>
    <xf numFmtId="0" fontId="15" fillId="11" borderId="0" xfId="1" applyFont="1" applyFill="1" applyAlignment="1">
      <alignment horizontal="center"/>
    </xf>
    <xf numFmtId="0" fontId="16" fillId="11" borderId="0" xfId="1" applyFont="1" applyFill="1" applyAlignment="1">
      <alignment horizontal="center" vertical="center"/>
    </xf>
    <xf numFmtId="0" fontId="1" fillId="22" borderId="0" xfId="1" applyFont="1" applyFill="1" applyAlignment="1">
      <alignment vertical="center"/>
    </xf>
    <xf numFmtId="0" fontId="6" fillId="11" borderId="0" xfId="1" applyFont="1" applyFill="1" applyAlignment="1" applyProtection="1">
      <alignment horizontal="left" vertical="center"/>
      <protection locked="0"/>
    </xf>
    <xf numFmtId="0" fontId="8" fillId="23" borderId="0" xfId="1" applyFont="1" applyFill="1" applyBorder="1" applyAlignment="1">
      <alignment horizontal="center" vertical="center"/>
    </xf>
    <xf numFmtId="0" fontId="8" fillId="24" borderId="0" xfId="1" applyFont="1" applyFill="1" applyBorder="1" applyAlignment="1">
      <alignment horizontal="center" vertical="center"/>
    </xf>
    <xf numFmtId="0" fontId="8" fillId="23" borderId="90" xfId="1" applyFont="1" applyFill="1" applyBorder="1" applyAlignment="1">
      <alignment horizontal="center" vertical="center"/>
    </xf>
    <xf numFmtId="0" fontId="8" fillId="24" borderId="90" xfId="1" applyFont="1" applyFill="1" applyBorder="1" applyAlignment="1">
      <alignment horizontal="center" vertical="center"/>
    </xf>
    <xf numFmtId="0" fontId="9" fillId="11" borderId="0" xfId="1" applyFont="1" applyFill="1" applyAlignment="1">
      <alignment horizontal="center" textRotation="90"/>
    </xf>
    <xf numFmtId="0" fontId="5" fillId="11" borderId="0" xfId="1" applyFont="1" applyFill="1" applyAlignment="1">
      <alignment horizontal="center" textRotation="90"/>
    </xf>
    <xf numFmtId="0" fontId="5" fillId="11" borderId="0" xfId="1" applyFont="1" applyFill="1" applyBorder="1" applyAlignment="1">
      <alignment horizontal="center" textRotation="90"/>
    </xf>
    <xf numFmtId="0" fontId="7" fillId="11" borderId="0" xfId="1" applyFont="1" applyFill="1" applyAlignment="1">
      <alignment horizontal="center" textRotation="90"/>
    </xf>
    <xf numFmtId="0" fontId="12" fillId="11" borderId="0" xfId="1" applyFont="1" applyFill="1"/>
    <xf numFmtId="0" fontId="12" fillId="11" borderId="0" xfId="1" applyFont="1" applyFill="1" applyAlignment="1" applyProtection="1">
      <alignment horizontal="center" vertical="center"/>
      <protection locked="0"/>
    </xf>
    <xf numFmtId="0" fontId="12" fillId="11" borderId="0" xfId="1" applyFont="1" applyFill="1" applyAlignment="1">
      <alignment vertical="center"/>
    </xf>
    <xf numFmtId="0" fontId="8" fillId="24" borderId="86" xfId="1" applyFont="1" applyFill="1" applyBorder="1" applyAlignment="1">
      <alignment horizontal="center" vertical="center"/>
    </xf>
    <xf numFmtId="0" fontId="8" fillId="24" borderId="85" xfId="1" applyFont="1" applyFill="1" applyBorder="1" applyAlignment="1">
      <alignment horizontal="center" vertical="center"/>
    </xf>
    <xf numFmtId="0" fontId="12" fillId="11" borderId="0" xfId="1" applyFont="1" applyFill="1" applyAlignment="1">
      <alignment horizontal="right" vertical="center"/>
    </xf>
    <xf numFmtId="0" fontId="3" fillId="11" borderId="91" xfId="1" applyFont="1" applyFill="1" applyBorder="1" applyAlignment="1">
      <alignment vertical="center"/>
    </xf>
    <xf numFmtId="0" fontId="1" fillId="22" borderId="0" xfId="1" applyFont="1" applyFill="1" applyBorder="1" applyAlignment="1">
      <alignment vertical="center"/>
    </xf>
    <xf numFmtId="0" fontId="3" fillId="11" borderId="0" xfId="1" applyFont="1" applyFill="1" applyProtection="1">
      <protection locked="0"/>
    </xf>
    <xf numFmtId="0" fontId="3" fillId="11" borderId="0" xfId="1" applyFont="1" applyFill="1" applyAlignment="1" applyProtection="1">
      <alignment vertical="center"/>
      <protection locked="0"/>
    </xf>
    <xf numFmtId="0" fontId="3" fillId="11" borderId="0" xfId="1" applyFont="1" applyFill="1" applyAlignment="1" applyProtection="1">
      <alignment horizontal="left" vertical="center"/>
      <protection locked="0"/>
    </xf>
    <xf numFmtId="0" fontId="12" fillId="11" borderId="0" xfId="1" applyFont="1" applyFill="1" applyProtection="1">
      <protection locked="0"/>
    </xf>
    <xf numFmtId="0" fontId="8" fillId="11" borderId="0" xfId="1" applyFont="1" applyFill="1" applyAlignment="1" applyProtection="1">
      <alignment horizontal="center" vertical="center"/>
      <protection locked="0"/>
    </xf>
    <xf numFmtId="0" fontId="12" fillId="11" borderId="0" xfId="1" applyFont="1" applyFill="1" applyAlignment="1" applyProtection="1">
      <alignment vertical="center"/>
      <protection locked="0"/>
    </xf>
    <xf numFmtId="0" fontId="16" fillId="20" borderId="0" xfId="1" applyFont="1" applyFill="1" applyBorder="1" applyAlignment="1" applyProtection="1">
      <alignment horizontal="center" vertical="center"/>
      <protection locked="0"/>
    </xf>
    <xf numFmtId="0" fontId="12" fillId="11" borderId="0" xfId="1" applyFont="1" applyFill="1" applyBorder="1" applyProtection="1">
      <protection locked="0"/>
    </xf>
    <xf numFmtId="0" fontId="8" fillId="11" borderId="0" xfId="1" applyFont="1" applyFill="1" applyBorder="1" applyAlignment="1" applyProtection="1">
      <alignment horizontal="center" vertical="center"/>
      <protection locked="0"/>
    </xf>
    <xf numFmtId="0" fontId="1" fillId="11" borderId="0" xfId="0" applyFont="1" applyFill="1" applyBorder="1" applyAlignment="1" applyProtection="1">
      <alignment vertical="center"/>
      <protection locked="0"/>
    </xf>
    <xf numFmtId="0" fontId="23" fillId="11" borderId="0" xfId="1" applyFont="1" applyFill="1" applyBorder="1" applyAlignment="1">
      <alignment horizontal="center" vertical="center"/>
    </xf>
    <xf numFmtId="0" fontId="13" fillId="11" borderId="0" xfId="1" applyFont="1" applyFill="1" applyBorder="1" applyAlignment="1">
      <alignment horizontal="center" vertical="center"/>
    </xf>
    <xf numFmtId="0" fontId="13" fillId="11" borderId="90" xfId="1" applyFont="1" applyFill="1" applyBorder="1" applyAlignment="1">
      <alignment horizontal="center" vertical="center"/>
    </xf>
    <xf numFmtId="0" fontId="23" fillId="11" borderId="0" xfId="1" applyFont="1" applyFill="1" applyBorder="1" applyAlignment="1">
      <alignment horizontal="center" vertical="top"/>
    </xf>
    <xf numFmtId="0" fontId="17" fillId="11" borderId="0" xfId="0" applyFont="1" applyFill="1" applyBorder="1"/>
    <xf numFmtId="0" fontId="8" fillId="11" borderId="90" xfId="1" applyFont="1" applyFill="1" applyBorder="1" applyAlignment="1" applyProtection="1">
      <alignment horizontal="center" vertical="center"/>
      <protection locked="0"/>
    </xf>
    <xf numFmtId="0" fontId="17" fillId="11" borderId="0" xfId="1" applyFont="1" applyFill="1" applyBorder="1" applyProtection="1">
      <protection locked="0"/>
    </xf>
    <xf numFmtId="0" fontId="23" fillId="11" borderId="0" xfId="1" applyFont="1" applyFill="1" applyAlignment="1">
      <alignment horizontal="center" vertical="center"/>
    </xf>
    <xf numFmtId="0" fontId="17" fillId="11" borderId="0" xfId="1" applyFont="1" applyFill="1" applyBorder="1" applyAlignment="1">
      <alignment vertical="center"/>
    </xf>
    <xf numFmtId="0" fontId="13" fillId="11" borderId="0" xfId="1" applyFont="1" applyFill="1" applyAlignment="1">
      <alignment horizontal="center" vertical="center"/>
    </xf>
    <xf numFmtId="0" fontId="9" fillId="11" borderId="0" xfId="1" applyFont="1" applyFill="1" applyBorder="1" applyAlignment="1">
      <alignment vertical="center"/>
    </xf>
    <xf numFmtId="0" fontId="0" fillId="3" borderId="0" xfId="0" applyFill="1" applyBorder="1" applyAlignment="1" applyProtection="1">
      <alignment vertical="center"/>
      <protection locked="0"/>
    </xf>
    <xf numFmtId="0" fontId="8" fillId="24" borderId="0" xfId="1" applyFont="1" applyFill="1" applyBorder="1" applyAlignment="1" applyProtection="1">
      <alignment horizontal="center" vertical="center"/>
      <protection locked="0"/>
    </xf>
    <xf numFmtId="0" fontId="7" fillId="11" borderId="0" xfId="1" applyFont="1" applyFill="1" applyAlignment="1" applyProtection="1">
      <alignment horizontal="center" textRotation="90"/>
      <protection locked="0"/>
    </xf>
    <xf numFmtId="0" fontId="17" fillId="11" borderId="0" xfId="1" applyFont="1" applyFill="1" applyProtection="1">
      <protection locked="0"/>
    </xf>
    <xf numFmtId="0" fontId="8" fillId="24" borderId="90" xfId="1" applyFont="1" applyFill="1" applyBorder="1" applyAlignment="1" applyProtection="1">
      <alignment horizontal="center" vertical="center"/>
      <protection locked="0"/>
    </xf>
    <xf numFmtId="0" fontId="3" fillId="11" borderId="0" xfId="1" applyFont="1" applyFill="1" applyBorder="1" applyAlignment="1" applyProtection="1">
      <alignment vertical="center"/>
      <protection locked="0"/>
    </xf>
    <xf numFmtId="0" fontId="17" fillId="11" borderId="87" xfId="1" applyFont="1" applyFill="1" applyBorder="1" applyAlignment="1">
      <alignment vertical="center"/>
    </xf>
    <xf numFmtId="0" fontId="17" fillId="11" borderId="91" xfId="1" applyFont="1" applyFill="1" applyBorder="1" applyAlignment="1">
      <alignment vertical="center"/>
    </xf>
    <xf numFmtId="0" fontId="1" fillId="22" borderId="0" xfId="1" applyFont="1" applyFill="1" applyAlignment="1" applyProtection="1">
      <alignment vertical="center"/>
      <protection locked="0"/>
    </xf>
    <xf numFmtId="0" fontId="8" fillId="11" borderId="76" xfId="1" applyFont="1" applyFill="1" applyBorder="1" applyAlignment="1" applyProtection="1">
      <alignment horizontal="center" vertical="center"/>
      <protection locked="0"/>
    </xf>
    <xf numFmtId="0" fontId="8" fillId="25" borderId="45" xfId="1" applyFont="1" applyFill="1" applyBorder="1" applyAlignment="1">
      <alignment horizontal="center" vertical="center"/>
    </xf>
    <xf numFmtId="0" fontId="8" fillId="25" borderId="73" xfId="1" applyFont="1" applyFill="1" applyBorder="1" applyAlignment="1">
      <alignment horizontal="center" vertical="center"/>
    </xf>
    <xf numFmtId="0" fontId="8" fillId="25" borderId="46" xfId="1" applyFont="1" applyFill="1" applyBorder="1" applyAlignment="1">
      <alignment horizontal="center" vertical="center"/>
    </xf>
    <xf numFmtId="0" fontId="8" fillId="26" borderId="64" xfId="1" applyFont="1" applyFill="1" applyBorder="1" applyAlignment="1" applyProtection="1">
      <alignment horizontal="center" vertical="center"/>
      <protection locked="0"/>
    </xf>
    <xf numFmtId="0" fontId="8" fillId="26" borderId="74" xfId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textRotation="90"/>
    </xf>
    <xf numFmtId="0" fontId="8" fillId="0" borderId="0" xfId="1" applyFont="1" applyFill="1" applyAlignment="1" applyProtection="1">
      <alignment horizontal="center" vertical="center"/>
      <protection locked="0"/>
    </xf>
    <xf numFmtId="0" fontId="3" fillId="0" borderId="92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9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90"/>
    </xf>
    <xf numFmtId="0" fontId="3" fillId="0" borderId="91" xfId="0" applyFont="1" applyFill="1" applyBorder="1"/>
    <xf numFmtId="0" fontId="6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3" fillId="0" borderId="91" xfId="0" applyFont="1" applyFill="1" applyBorder="1" applyAlignment="1">
      <alignment vertical="center"/>
    </xf>
    <xf numFmtId="0" fontId="3" fillId="0" borderId="93" xfId="0" applyFont="1" applyFill="1" applyBorder="1"/>
    <xf numFmtId="0" fontId="3" fillId="0" borderId="94" xfId="0" applyFont="1" applyFill="1" applyBorder="1"/>
    <xf numFmtId="0" fontId="0" fillId="0" borderId="0" xfId="0" applyFill="1"/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3" fillId="0" borderId="95" xfId="0" applyFont="1" applyFill="1" applyBorder="1"/>
    <xf numFmtId="0" fontId="6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/>
    </xf>
    <xf numFmtId="0" fontId="3" fillId="0" borderId="33" xfId="0" applyFont="1" applyFill="1" applyBorder="1"/>
    <xf numFmtId="0" fontId="0" fillId="0" borderId="33" xfId="0" applyFill="1" applyBorder="1"/>
    <xf numFmtId="0" fontId="19" fillId="0" borderId="33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31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8" fillId="27" borderId="37" xfId="0" applyFont="1" applyFill="1" applyBorder="1" applyAlignment="1" applyProtection="1">
      <alignment horizontal="center" vertical="center"/>
      <protection locked="0"/>
    </xf>
    <xf numFmtId="0" fontId="8" fillId="27" borderId="39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Protection="1">
      <protection locked="0"/>
    </xf>
    <xf numFmtId="0" fontId="3" fillId="0" borderId="96" xfId="0" applyFont="1" applyFill="1" applyBorder="1"/>
    <xf numFmtId="0" fontId="3" fillId="0" borderId="97" xfId="0" applyFont="1" applyFill="1" applyBorder="1"/>
    <xf numFmtId="0" fontId="0" fillId="0" borderId="98" xfId="0" applyFill="1" applyBorder="1" applyAlignment="1">
      <alignment horizontal="center" vertical="center"/>
    </xf>
    <xf numFmtId="0" fontId="0" fillId="0" borderId="0" xfId="0" applyFill="1" applyAlignment="1"/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/>
    <xf numFmtId="0" fontId="17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7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textRotation="90"/>
    </xf>
    <xf numFmtId="0" fontId="8" fillId="0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8" fillId="25" borderId="99" xfId="1" applyFont="1" applyFill="1" applyBorder="1" applyAlignment="1">
      <alignment horizontal="center" vertical="center"/>
    </xf>
    <xf numFmtId="0" fontId="8" fillId="28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12" fillId="0" borderId="0" xfId="1" applyFont="1" applyFill="1" applyBorder="1" applyAlignment="1" applyProtection="1">
      <alignment vertical="center"/>
      <protection locked="0"/>
    </xf>
    <xf numFmtId="0" fontId="3" fillId="0" borderId="87" xfId="1" applyFont="1" applyFill="1" applyBorder="1" applyAlignment="1">
      <alignment vertical="center"/>
    </xf>
    <xf numFmtId="0" fontId="12" fillId="0" borderId="0" xfId="1" applyFont="1" applyFill="1" applyAlignment="1" applyProtection="1">
      <alignment vertical="center"/>
      <protection locked="0"/>
    </xf>
    <xf numFmtId="0" fontId="3" fillId="0" borderId="0" xfId="1" applyFont="1" applyFill="1" applyBorder="1"/>
    <xf numFmtId="0" fontId="3" fillId="0" borderId="0" xfId="1" applyFont="1" applyFill="1" applyBorder="1" applyAlignment="1">
      <alignment vertical="center"/>
    </xf>
    <xf numFmtId="0" fontId="8" fillId="28" borderId="5" xfId="1" applyFont="1" applyFill="1" applyBorder="1" applyAlignment="1">
      <alignment horizontal="center" vertical="center"/>
    </xf>
    <xf numFmtId="0" fontId="8" fillId="28" borderId="31" xfId="1" applyFont="1" applyFill="1" applyBorder="1" applyAlignment="1">
      <alignment horizontal="center" vertical="center"/>
    </xf>
    <xf numFmtId="0" fontId="8" fillId="29" borderId="46" xfId="1" applyFont="1" applyFill="1" applyBorder="1" applyAlignment="1">
      <alignment horizontal="center" vertical="center"/>
    </xf>
    <xf numFmtId="0" fontId="8" fillId="29" borderId="73" xfId="1" applyFont="1" applyFill="1" applyBorder="1" applyAlignment="1">
      <alignment horizontal="center" vertical="center"/>
    </xf>
    <xf numFmtId="0" fontId="8" fillId="30" borderId="37" xfId="1" applyFont="1" applyFill="1" applyBorder="1" applyAlignment="1" applyProtection="1">
      <alignment horizontal="center" vertical="center"/>
      <protection locked="0"/>
    </xf>
    <xf numFmtId="0" fontId="8" fillId="30" borderId="39" xfId="1" applyFont="1" applyFill="1" applyBorder="1" applyAlignment="1" applyProtection="1">
      <alignment horizontal="center" vertical="center"/>
      <protection locked="0"/>
    </xf>
    <xf numFmtId="0" fontId="8" fillId="30" borderId="64" xfId="1" applyFont="1" applyFill="1" applyBorder="1" applyAlignment="1" applyProtection="1">
      <alignment horizontal="center" vertical="center"/>
      <protection locked="0"/>
    </xf>
    <xf numFmtId="0" fontId="8" fillId="30" borderId="7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 applyProtection="1">
      <alignment horizontal="center" vertical="center"/>
      <protection locked="0"/>
    </xf>
    <xf numFmtId="0" fontId="8" fillId="0" borderId="86" xfId="1" applyFont="1" applyFill="1" applyBorder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 applyProtection="1">
      <alignment vertical="center"/>
      <protection locked="0"/>
    </xf>
    <xf numFmtId="0" fontId="17" fillId="22" borderId="0" xfId="1" applyFont="1" applyFill="1" applyAlignment="1">
      <alignment vertical="center"/>
    </xf>
    <xf numFmtId="0" fontId="17" fillId="22" borderId="0" xfId="1" applyFont="1" applyFill="1" applyBorder="1" applyAlignment="1">
      <alignment vertical="center"/>
    </xf>
    <xf numFmtId="0" fontId="17" fillId="0" borderId="0" xfId="1" applyFont="1" applyFill="1" applyAlignment="1" applyProtection="1">
      <alignment vertical="center"/>
      <protection locked="0"/>
    </xf>
    <xf numFmtId="0" fontId="8" fillId="27" borderId="64" xfId="1" applyFont="1" applyFill="1" applyBorder="1" applyAlignment="1" applyProtection="1">
      <alignment horizontal="center" vertical="center"/>
      <protection locked="0"/>
    </xf>
    <xf numFmtId="0" fontId="8" fillId="27" borderId="74" xfId="1" applyFont="1" applyFill="1" applyBorder="1" applyAlignment="1" applyProtection="1">
      <alignment horizontal="center" vertical="center"/>
      <protection locked="0"/>
    </xf>
    <xf numFmtId="0" fontId="25" fillId="0" borderId="4" xfId="0" applyFont="1" applyFill="1" applyBorder="1" applyAlignment="1" applyProtection="1">
      <alignment horizontal="center" vertical="center"/>
      <protection locked="0"/>
    </xf>
    <xf numFmtId="0" fontId="26" fillId="0" borderId="19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center" vertical="center" textRotation="90"/>
    </xf>
    <xf numFmtId="0" fontId="9" fillId="4" borderId="40" xfId="0" applyFont="1" applyFill="1" applyBorder="1" applyAlignment="1" applyProtection="1">
      <alignment horizontal="center" vertical="center" textRotation="90"/>
    </xf>
    <xf numFmtId="0" fontId="9" fillId="4" borderId="3" xfId="0" applyFont="1" applyFill="1" applyBorder="1" applyAlignment="1" applyProtection="1">
      <alignment horizontal="center" vertical="center" textRotation="90"/>
    </xf>
    <xf numFmtId="0" fontId="9" fillId="4" borderId="98" xfId="0" applyFont="1" applyFill="1" applyBorder="1" applyAlignment="1" applyProtection="1">
      <alignment horizontal="center" vertical="center" textRotation="90"/>
    </xf>
    <xf numFmtId="0" fontId="9" fillId="4" borderId="0" xfId="0" applyFont="1" applyFill="1" applyBorder="1" applyAlignment="1" applyProtection="1">
      <alignment horizontal="center" vertical="center" textRotation="90"/>
    </xf>
    <xf numFmtId="0" fontId="9" fillId="4" borderId="108" xfId="0" applyFont="1" applyFill="1" applyBorder="1" applyAlignment="1" applyProtection="1">
      <alignment horizontal="center" vertical="center" textRotation="90"/>
    </xf>
    <xf numFmtId="0" fontId="13" fillId="31" borderId="5" xfId="0" applyFont="1" applyFill="1" applyBorder="1" applyAlignment="1" applyProtection="1">
      <alignment horizontal="center" vertical="center"/>
      <protection locked="0"/>
    </xf>
    <xf numFmtId="0" fontId="3" fillId="0" borderId="76" xfId="1" applyFont="1" applyFill="1" applyBorder="1" applyAlignment="1">
      <alignment horizontal="center" vertical="center"/>
    </xf>
    <xf numFmtId="0" fontId="17" fillId="0" borderId="76" xfId="0" applyFont="1" applyFill="1" applyBorder="1" applyAlignment="1">
      <alignment horizontal="center" vertical="center"/>
    </xf>
    <xf numFmtId="0" fontId="13" fillId="4" borderId="100" xfId="0" applyFont="1" applyFill="1" applyBorder="1" applyAlignment="1">
      <alignment horizontal="center" vertical="center"/>
    </xf>
    <xf numFmtId="0" fontId="17" fillId="4" borderId="101" xfId="0" applyFont="1" applyFill="1" applyBorder="1" applyAlignment="1">
      <alignment vertical="center"/>
    </xf>
    <xf numFmtId="0" fontId="17" fillId="4" borderId="102" xfId="0" applyFont="1" applyFill="1" applyBorder="1" applyAlignment="1">
      <alignment vertical="center"/>
    </xf>
    <xf numFmtId="0" fontId="17" fillId="4" borderId="101" xfId="0" applyFont="1" applyFill="1" applyBorder="1" applyAlignment="1">
      <alignment horizontal="center" vertical="center"/>
    </xf>
    <xf numFmtId="0" fontId="17" fillId="4" borderId="10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textRotation="90"/>
    </xf>
    <xf numFmtId="0" fontId="7" fillId="0" borderId="103" xfId="0" applyFont="1" applyFill="1" applyBorder="1" applyAlignment="1">
      <alignment horizontal="center" textRotation="90"/>
    </xf>
    <xf numFmtId="0" fontId="15" fillId="0" borderId="101" xfId="0" applyFont="1" applyFill="1" applyBorder="1" applyAlignment="1">
      <alignment horizontal="center"/>
    </xf>
    <xf numFmtId="0" fontId="0" fillId="0" borderId="101" xfId="0" applyFill="1" applyBorder="1" applyAlignment="1"/>
    <xf numFmtId="0" fontId="10" fillId="3" borderId="104" xfId="0" applyFont="1" applyFill="1" applyBorder="1" applyAlignment="1">
      <alignment horizontal="center" vertical="center"/>
    </xf>
    <xf numFmtId="0" fontId="10" fillId="3" borderId="105" xfId="0" applyFont="1" applyFill="1" applyBorder="1" applyAlignment="1">
      <alignment horizontal="center" vertical="center"/>
    </xf>
    <xf numFmtId="0" fontId="10" fillId="3" borderId="106" xfId="0" applyFont="1" applyFill="1" applyBorder="1" applyAlignment="1">
      <alignment horizontal="center" vertical="center"/>
    </xf>
    <xf numFmtId="0" fontId="15" fillId="0" borderId="107" xfId="0" applyFont="1" applyFill="1" applyBorder="1" applyAlignment="1">
      <alignment horizontal="center"/>
    </xf>
    <xf numFmtId="0" fontId="0" fillId="0" borderId="107" xfId="0" applyFill="1" applyBorder="1" applyAlignment="1"/>
    <xf numFmtId="0" fontId="13" fillId="31" borderId="5" xfId="0" applyFont="1" applyFill="1" applyBorder="1" applyAlignment="1">
      <alignment horizontal="center" vertical="center"/>
    </xf>
    <xf numFmtId="0" fontId="25" fillId="3" borderId="4" xfId="0" applyFont="1" applyFill="1" applyBorder="1" applyAlignment="1" applyProtection="1">
      <alignment horizontal="center" vertical="center"/>
      <protection locked="0"/>
    </xf>
    <xf numFmtId="0" fontId="26" fillId="0" borderId="19" xfId="0" applyFont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3" fillId="4" borderId="100" xfId="0" applyFont="1" applyFill="1" applyBorder="1" applyAlignment="1" applyProtection="1">
      <alignment horizontal="center" vertical="center"/>
    </xf>
    <xf numFmtId="0" fontId="17" fillId="4" borderId="101" xfId="0" applyFont="1" applyFill="1" applyBorder="1" applyAlignment="1" applyProtection="1">
      <alignment vertical="center"/>
    </xf>
    <xf numFmtId="0" fontId="17" fillId="4" borderId="102" xfId="0" applyFont="1" applyFill="1" applyBorder="1" applyAlignment="1" applyProtection="1">
      <alignment vertical="center"/>
    </xf>
    <xf numFmtId="0" fontId="22" fillId="0" borderId="33" xfId="0" applyFont="1" applyFill="1" applyBorder="1" applyAlignment="1">
      <alignment horizontal="center" vertical="center"/>
    </xf>
    <xf numFmtId="0" fontId="21" fillId="0" borderId="107" xfId="0" applyFont="1" applyFill="1" applyBorder="1" applyAlignment="1">
      <alignment horizontal="center"/>
    </xf>
    <xf numFmtId="0" fontId="0" fillId="0" borderId="107" xfId="0" applyFill="1" applyBorder="1" applyAlignment="1">
      <alignment horizontal="center"/>
    </xf>
    <xf numFmtId="0" fontId="21" fillId="0" borderId="101" xfId="0" applyFont="1" applyFill="1" applyBorder="1" applyAlignment="1">
      <alignment horizontal="center"/>
    </xf>
    <xf numFmtId="0" fontId="0" fillId="0" borderId="101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3" fillId="4" borderId="101" xfId="0" applyFont="1" applyFill="1" applyBorder="1" applyAlignment="1">
      <alignment horizontal="center" vertical="center"/>
    </xf>
    <xf numFmtId="0" fontId="13" fillId="4" borderId="102" xfId="0" applyFont="1" applyFill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center" vertical="center" textRotation="90"/>
      <protection locked="0"/>
    </xf>
    <xf numFmtId="0" fontId="9" fillId="4" borderId="40" xfId="0" applyFont="1" applyFill="1" applyBorder="1" applyAlignment="1">
      <alignment horizontal="center" vertical="center" textRotation="90"/>
    </xf>
    <xf numFmtId="0" fontId="9" fillId="4" borderId="3" xfId="0" applyFont="1" applyFill="1" applyBorder="1" applyAlignment="1">
      <alignment horizontal="center" vertical="center" textRotation="90"/>
    </xf>
    <xf numFmtId="0" fontId="9" fillId="4" borderId="98" xfId="0" applyFont="1" applyFill="1" applyBorder="1" applyAlignment="1">
      <alignment horizontal="center" vertical="center" textRotation="90"/>
    </xf>
    <xf numFmtId="0" fontId="9" fillId="4" borderId="0" xfId="0" applyFont="1" applyFill="1" applyBorder="1" applyAlignment="1">
      <alignment horizontal="center" vertical="center" textRotation="90"/>
    </xf>
    <xf numFmtId="0" fontId="9" fillId="4" borderId="108" xfId="0" applyFont="1" applyFill="1" applyBorder="1" applyAlignment="1">
      <alignment horizontal="center" vertical="center" textRotation="90"/>
    </xf>
    <xf numFmtId="0" fontId="13" fillId="32" borderId="100" xfId="0" applyFont="1" applyFill="1" applyBorder="1" applyAlignment="1">
      <alignment horizontal="center" vertical="center"/>
    </xf>
    <xf numFmtId="0" fontId="13" fillId="32" borderId="101" xfId="0" applyFont="1" applyFill="1" applyBorder="1" applyAlignment="1">
      <alignment horizontal="center" vertical="center"/>
    </xf>
    <xf numFmtId="0" fontId="13" fillId="32" borderId="102" xfId="0" applyFont="1" applyFill="1" applyBorder="1" applyAlignment="1">
      <alignment horizontal="center" vertical="center"/>
    </xf>
    <xf numFmtId="0" fontId="5" fillId="11" borderId="110" xfId="1" applyFont="1" applyFill="1" applyBorder="1" applyAlignment="1">
      <alignment horizontal="center" textRotation="90"/>
    </xf>
    <xf numFmtId="0" fontId="11" fillId="11" borderId="111" xfId="1" applyFont="1" applyFill="1" applyBorder="1" applyAlignment="1">
      <alignment horizontal="center" vertical="center"/>
    </xf>
    <xf numFmtId="0" fontId="4" fillId="11" borderId="45" xfId="1" applyFont="1" applyFill="1" applyBorder="1" applyAlignment="1" applyProtection="1">
      <alignment horizontal="center" vertical="center"/>
      <protection locked="0"/>
    </xf>
    <xf numFmtId="0" fontId="8" fillId="13" borderId="42" xfId="1" applyFont="1" applyFill="1" applyBorder="1" applyAlignment="1" applyProtection="1">
      <alignment horizontal="center" vertical="center" textRotation="90"/>
    </xf>
    <xf numFmtId="0" fontId="8" fillId="13" borderId="45" xfId="1" applyFont="1" applyFill="1" applyBorder="1" applyAlignment="1" applyProtection="1">
      <alignment horizontal="center" vertical="center" textRotation="90"/>
    </xf>
    <xf numFmtId="0" fontId="8" fillId="13" borderId="44" xfId="1" applyFont="1" applyFill="1" applyBorder="1" applyAlignment="1" applyProtection="1">
      <alignment horizontal="center" vertical="center" textRotation="90"/>
    </xf>
    <xf numFmtId="0" fontId="8" fillId="13" borderId="46" xfId="1" applyFont="1" applyFill="1" applyBorder="1" applyAlignment="1" applyProtection="1">
      <alignment horizontal="center" vertical="center" textRotation="90"/>
    </xf>
    <xf numFmtId="0" fontId="21" fillId="11" borderId="0" xfId="1" applyFont="1" applyFill="1" applyAlignment="1">
      <alignment horizontal="center"/>
    </xf>
    <xf numFmtId="0" fontId="13" fillId="33" borderId="5" xfId="1" applyFont="1" applyFill="1" applyBorder="1" applyAlignment="1" applyProtection="1">
      <alignment horizontal="center" vertical="center"/>
      <protection locked="0"/>
    </xf>
    <xf numFmtId="0" fontId="13" fillId="34" borderId="109" xfId="1" applyFont="1" applyFill="1" applyBorder="1" applyAlignment="1">
      <alignment horizontal="center" vertical="center"/>
    </xf>
    <xf numFmtId="0" fontId="3" fillId="11" borderId="76" xfId="1" applyFont="1" applyFill="1" applyBorder="1" applyAlignment="1">
      <alignment horizontal="center" vertical="center"/>
    </xf>
    <xf numFmtId="0" fontId="17" fillId="3" borderId="76" xfId="0" applyFont="1" applyFill="1" applyBorder="1" applyAlignment="1">
      <alignment horizontal="center" vertical="center"/>
    </xf>
    <xf numFmtId="0" fontId="17" fillId="3" borderId="89" xfId="0" applyFont="1" applyFill="1" applyBorder="1" applyAlignment="1">
      <alignment horizontal="center" vertical="center"/>
    </xf>
    <xf numFmtId="0" fontId="18" fillId="11" borderId="76" xfId="1" applyFont="1" applyFill="1" applyBorder="1" applyAlignment="1">
      <alignment horizontal="center" vertical="center"/>
    </xf>
    <xf numFmtId="0" fontId="25" fillId="11" borderId="45" xfId="1" applyFont="1" applyFill="1" applyBorder="1" applyAlignment="1" applyProtection="1">
      <alignment horizontal="center" vertical="center"/>
      <protection locked="0"/>
    </xf>
    <xf numFmtId="0" fontId="8" fillId="13" borderId="73" xfId="1" applyFont="1" applyFill="1" applyBorder="1" applyAlignment="1" applyProtection="1">
      <alignment horizontal="center" vertical="center" textRotation="90"/>
    </xf>
    <xf numFmtId="0" fontId="7" fillId="11" borderId="110" xfId="1" applyFont="1" applyFill="1" applyBorder="1" applyAlignment="1">
      <alignment horizontal="center" textRotation="90"/>
    </xf>
    <xf numFmtId="0" fontId="21" fillId="11" borderId="0" xfId="1" applyFont="1" applyFill="1" applyBorder="1" applyAlignment="1">
      <alignment horizontal="center" vertical="center"/>
    </xf>
    <xf numFmtId="0" fontId="7" fillId="11" borderId="110" xfId="1" applyFont="1" applyFill="1" applyBorder="1" applyAlignment="1" applyProtection="1">
      <alignment horizontal="center" textRotation="90"/>
      <protection locked="0"/>
    </xf>
    <xf numFmtId="0" fontId="13" fillId="35" borderId="113" xfId="1" applyFont="1" applyFill="1" applyBorder="1" applyAlignment="1">
      <alignment horizontal="center" vertical="center"/>
    </xf>
    <xf numFmtId="0" fontId="13" fillId="35" borderId="114" xfId="1" applyFont="1" applyFill="1" applyBorder="1" applyAlignment="1">
      <alignment horizontal="center" vertical="center"/>
    </xf>
    <xf numFmtId="0" fontId="13" fillId="35" borderId="115" xfId="1" applyFont="1" applyFill="1" applyBorder="1" applyAlignment="1">
      <alignment horizontal="center" vertical="center"/>
    </xf>
    <xf numFmtId="0" fontId="13" fillId="31" borderId="5" xfId="1" applyFont="1" applyFill="1" applyBorder="1" applyAlignment="1" applyProtection="1">
      <alignment horizontal="center" vertical="center"/>
      <protection locked="0"/>
    </xf>
    <xf numFmtId="0" fontId="21" fillId="11" borderId="87" xfId="1" applyFont="1" applyFill="1" applyBorder="1" applyAlignment="1">
      <alignment horizontal="center" vertical="center"/>
    </xf>
    <xf numFmtId="0" fontId="16" fillId="11" borderId="0" xfId="1" applyFont="1" applyFill="1" applyBorder="1" applyAlignment="1" applyProtection="1">
      <alignment horizontal="center" vertical="center"/>
      <protection locked="0"/>
    </xf>
    <xf numFmtId="0" fontId="16" fillId="11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 applyProtection="1">
      <alignment horizontal="center" vertical="center"/>
      <protection locked="0"/>
    </xf>
    <xf numFmtId="0" fontId="13" fillId="35" borderId="112" xfId="1" applyFont="1" applyFill="1" applyBorder="1" applyAlignment="1">
      <alignment horizontal="center" vertical="center"/>
    </xf>
    <xf numFmtId="0" fontId="16" fillId="11" borderId="41" xfId="1" applyFont="1" applyFill="1" applyBorder="1" applyAlignment="1">
      <alignment horizontal="center" vertical="center"/>
    </xf>
    <xf numFmtId="0" fontId="16" fillId="21" borderId="0" xfId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7" fillId="31" borderId="5" xfId="0" applyFont="1" applyFill="1" applyBorder="1" applyAlignment="1" applyProtection="1">
      <alignment vertical="center"/>
      <protection locked="0"/>
    </xf>
    <xf numFmtId="0" fontId="13" fillId="34" borderId="100" xfId="1" applyFont="1" applyFill="1" applyBorder="1" applyAlignment="1">
      <alignment horizontal="center" vertical="center"/>
    </xf>
    <xf numFmtId="0" fontId="16" fillId="20" borderId="0" xfId="1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16" fillId="20" borderId="0" xfId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8" fillId="13" borderId="90" xfId="1" applyFont="1" applyFill="1" applyBorder="1" applyAlignment="1" applyProtection="1">
      <alignment horizontal="center" vertical="center" textRotation="90"/>
    </xf>
    <xf numFmtId="0" fontId="8" fillId="13" borderId="43" xfId="1" applyFont="1" applyFill="1" applyBorder="1" applyAlignment="1" applyProtection="1">
      <alignment horizontal="center" vertical="center" textRotation="90"/>
    </xf>
    <xf numFmtId="0" fontId="8" fillId="13" borderId="86" xfId="1" applyFont="1" applyFill="1" applyBorder="1" applyAlignment="1" applyProtection="1">
      <alignment horizontal="center" vertical="center" textRotation="90"/>
    </xf>
    <xf numFmtId="0" fontId="8" fillId="13" borderId="0" xfId="1" applyFont="1" applyFill="1" applyBorder="1" applyAlignment="1" applyProtection="1">
      <alignment horizontal="center" vertical="center" textRotation="90"/>
    </xf>
    <xf numFmtId="0" fontId="8" fillId="13" borderId="116" xfId="1" applyFont="1" applyFill="1" applyBorder="1" applyAlignment="1" applyProtection="1">
      <alignment horizontal="center" vertical="center" textRotation="90"/>
    </xf>
    <xf numFmtId="0" fontId="8" fillId="13" borderId="117" xfId="1" applyFont="1" applyFill="1" applyBorder="1" applyAlignment="1" applyProtection="1">
      <alignment horizontal="center" vertical="center" textRotation="90"/>
    </xf>
    <xf numFmtId="0" fontId="8" fillId="13" borderId="76" xfId="1" applyFont="1" applyFill="1" applyBorder="1" applyAlignment="1" applyProtection="1">
      <alignment horizontal="center" vertical="center" textRotation="90"/>
    </xf>
    <xf numFmtId="0" fontId="8" fillId="13" borderId="118" xfId="1" applyFont="1" applyFill="1" applyBorder="1" applyAlignment="1" applyProtection="1">
      <alignment horizontal="center" vertical="center" textRotation="90"/>
    </xf>
    <xf numFmtId="0" fontId="21" fillId="21" borderId="0" xfId="1" applyFont="1" applyFill="1" applyBorder="1" applyAlignment="1">
      <alignment horizontal="center"/>
    </xf>
    <xf numFmtId="0" fontId="21" fillId="11" borderId="0" xfId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1" fillId="11" borderId="0" xfId="1" applyFont="1" applyFill="1" applyBorder="1" applyAlignment="1">
      <alignment horizontal="center"/>
    </xf>
    <xf numFmtId="0" fontId="17" fillId="31" borderId="5" xfId="0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Border="1" applyAlignment="1">
      <alignment horizontal="center" vertical="center"/>
    </xf>
  </cellXfs>
  <cellStyles count="2">
    <cellStyle name="Standard" xfId="0" builtinId="0"/>
    <cellStyle name="Standard_6e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121920</xdr:rowOff>
    </xdr:from>
    <xdr:to>
      <xdr:col>9</xdr:col>
      <xdr:colOff>1143000</xdr:colOff>
      <xdr:row>4</xdr:row>
      <xdr:rowOff>259080</xdr:rowOff>
    </xdr:to>
    <xdr:pic>
      <xdr:nvPicPr>
        <xdr:cNvPr id="6146" name="Picture 1" descr="Play+Stay-white">
          <a:extLst>
            <a:ext uri="{FF2B5EF4-FFF2-40B4-BE49-F238E27FC236}">
              <a16:creationId xmlns:a16="http://schemas.microsoft.com/office/drawing/2014/main" id="{D5D8359A-9C0C-424E-8203-08B1B2DDB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1920"/>
          <a:ext cx="141732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0</xdr:rowOff>
    </xdr:from>
    <xdr:to>
      <xdr:col>9</xdr:col>
      <xdr:colOff>1104900</xdr:colOff>
      <xdr:row>4</xdr:row>
      <xdr:rowOff>327660</xdr:rowOff>
    </xdr:to>
    <xdr:pic>
      <xdr:nvPicPr>
        <xdr:cNvPr id="7170" name="Picture 1" descr="Play+Stay-white">
          <a:extLst>
            <a:ext uri="{FF2B5EF4-FFF2-40B4-BE49-F238E27FC236}">
              <a16:creationId xmlns:a16="http://schemas.microsoft.com/office/drawing/2014/main" id="{5F220396-9574-4DE9-950F-B4EB513C9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0500"/>
          <a:ext cx="141732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129540</xdr:rowOff>
    </xdr:from>
    <xdr:to>
      <xdr:col>9</xdr:col>
      <xdr:colOff>1181100</xdr:colOff>
      <xdr:row>4</xdr:row>
      <xdr:rowOff>266700</xdr:rowOff>
    </xdr:to>
    <xdr:pic>
      <xdr:nvPicPr>
        <xdr:cNvPr id="8194" name="Picture 1" descr="Play+Stay-white">
          <a:extLst>
            <a:ext uri="{FF2B5EF4-FFF2-40B4-BE49-F238E27FC236}">
              <a16:creationId xmlns:a16="http://schemas.microsoft.com/office/drawing/2014/main" id="{68D08D59-8655-4D2B-B851-283CE3CB9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9540"/>
          <a:ext cx="141732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0</xdr:row>
      <xdr:rowOff>160020</xdr:rowOff>
    </xdr:from>
    <xdr:to>
      <xdr:col>9</xdr:col>
      <xdr:colOff>1211580</xdr:colOff>
      <xdr:row>4</xdr:row>
      <xdr:rowOff>297180</xdr:rowOff>
    </xdr:to>
    <xdr:pic>
      <xdr:nvPicPr>
        <xdr:cNvPr id="9218" name="Picture 1" descr="Play+Stay-white">
          <a:extLst>
            <a:ext uri="{FF2B5EF4-FFF2-40B4-BE49-F238E27FC236}">
              <a16:creationId xmlns:a16="http://schemas.microsoft.com/office/drawing/2014/main" id="{8412E888-D95E-4406-885F-B11C106EC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160020"/>
          <a:ext cx="141732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1</xdr:row>
      <xdr:rowOff>0</xdr:rowOff>
    </xdr:from>
    <xdr:to>
      <xdr:col>9</xdr:col>
      <xdr:colOff>1242060</xdr:colOff>
      <xdr:row>4</xdr:row>
      <xdr:rowOff>327660</xdr:rowOff>
    </xdr:to>
    <xdr:pic>
      <xdr:nvPicPr>
        <xdr:cNvPr id="1027" name="Picture 1" descr="Play+Stay-white">
          <a:extLst>
            <a:ext uri="{FF2B5EF4-FFF2-40B4-BE49-F238E27FC236}">
              <a16:creationId xmlns:a16="http://schemas.microsoft.com/office/drawing/2014/main" id="{D45872D9-D4E3-4361-A256-551D8CACE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190500"/>
          <a:ext cx="1417320" cy="14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106680</xdr:colOff>
      <xdr:row>1</xdr:row>
      <xdr:rowOff>7620</xdr:rowOff>
    </xdr:from>
    <xdr:to>
      <xdr:col>9</xdr:col>
      <xdr:colOff>1524000</xdr:colOff>
      <xdr:row>4</xdr:row>
      <xdr:rowOff>335280</xdr:rowOff>
    </xdr:to>
    <xdr:pic>
      <xdr:nvPicPr>
        <xdr:cNvPr id="2050" name="Picture 1" descr="Play+Stay-white">
          <a:extLst>
            <a:ext uri="{FF2B5EF4-FFF2-40B4-BE49-F238E27FC236}">
              <a16:creationId xmlns:a16="http://schemas.microsoft.com/office/drawing/2014/main" id="{63ECAE5A-AA24-447C-A93F-5E53FA122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98120"/>
          <a:ext cx="141732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358140</xdr:colOff>
      <xdr:row>1</xdr:row>
      <xdr:rowOff>7620</xdr:rowOff>
    </xdr:from>
    <xdr:to>
      <xdr:col>9</xdr:col>
      <xdr:colOff>1386840</xdr:colOff>
      <xdr:row>4</xdr:row>
      <xdr:rowOff>335280</xdr:rowOff>
    </xdr:to>
    <xdr:pic>
      <xdr:nvPicPr>
        <xdr:cNvPr id="3074" name="Picture 1" descr="Play+Stay-white">
          <a:extLst>
            <a:ext uri="{FF2B5EF4-FFF2-40B4-BE49-F238E27FC236}">
              <a16:creationId xmlns:a16="http://schemas.microsoft.com/office/drawing/2014/main" id="{D35828D6-0871-467A-BC6E-9CA63D0C9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" y="198120"/>
          <a:ext cx="141732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</xdr:colOff>
      <xdr:row>1</xdr:row>
      <xdr:rowOff>114300</xdr:rowOff>
    </xdr:from>
    <xdr:to>
      <xdr:col>9</xdr:col>
      <xdr:colOff>1447800</xdr:colOff>
      <xdr:row>5</xdr:row>
      <xdr:rowOff>22860</xdr:rowOff>
    </xdr:to>
    <xdr:pic>
      <xdr:nvPicPr>
        <xdr:cNvPr id="4098" name="Picture 1" descr="Play+Stay-white">
          <a:extLst>
            <a:ext uri="{FF2B5EF4-FFF2-40B4-BE49-F238E27FC236}">
              <a16:creationId xmlns:a16="http://schemas.microsoft.com/office/drawing/2014/main" id="{686CAECB-09B1-4D0F-95D2-1C8274319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304800"/>
          <a:ext cx="1417320" cy="1440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</xdr:row>
      <xdr:rowOff>38100</xdr:rowOff>
    </xdr:from>
    <xdr:to>
      <xdr:col>9</xdr:col>
      <xdr:colOff>1455420</xdr:colOff>
      <xdr:row>4</xdr:row>
      <xdr:rowOff>365760</xdr:rowOff>
    </xdr:to>
    <xdr:pic>
      <xdr:nvPicPr>
        <xdr:cNvPr id="5122" name="Picture 1" descr="Play+Stay-white">
          <a:extLst>
            <a:ext uri="{FF2B5EF4-FFF2-40B4-BE49-F238E27FC236}">
              <a16:creationId xmlns:a16="http://schemas.microsoft.com/office/drawing/2014/main" id="{E43A57B1-2D9D-4A28-9A55-645B21B01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" y="228600"/>
          <a:ext cx="141732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\Tabelle_Sortier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\Excel\Tabelle_Sortier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"/>
      <sheetName val="Resultate"/>
      <sheetName val="4er Gruppe"/>
      <sheetName val="Tabelle1"/>
      <sheetName val="Spielplan"/>
      <sheetName val="Tabellenstand"/>
    </sheetNames>
    <sheetDataSet>
      <sheetData sheetId="0">
        <row r="4">
          <cell r="A4">
            <v>13.061304000000002</v>
          </cell>
          <cell r="B4" t="str">
            <v>Thomas</v>
          </cell>
          <cell r="C4">
            <v>50</v>
          </cell>
          <cell r="D4">
            <v>18</v>
          </cell>
          <cell r="E4">
            <v>0</v>
          </cell>
        </row>
        <row r="5">
          <cell r="A5">
            <v>1.1206050000000001</v>
          </cell>
          <cell r="B5" t="str">
            <v>ganz</v>
          </cell>
          <cell r="C5">
            <v>350</v>
          </cell>
          <cell r="D5">
            <v>9</v>
          </cell>
          <cell r="E5">
            <v>5</v>
          </cell>
        </row>
        <row r="6">
          <cell r="A6">
            <v>2.0112059999999996</v>
          </cell>
          <cell r="B6" t="str">
            <v>D</v>
          </cell>
          <cell r="C6">
            <v>150</v>
          </cell>
          <cell r="D6">
            <v>30</v>
          </cell>
          <cell r="E6">
            <v>4</v>
          </cell>
        </row>
        <row r="7">
          <cell r="A7">
            <v>2.0304069999999999</v>
          </cell>
          <cell r="B7" t="str">
            <v>E</v>
          </cell>
          <cell r="C7">
            <v>400</v>
          </cell>
          <cell r="D7">
            <v>24</v>
          </cell>
          <cell r="E7">
            <v>4</v>
          </cell>
        </row>
        <row r="8">
          <cell r="A8">
            <v>2.0601080000000001</v>
          </cell>
          <cell r="B8" t="str">
            <v>F</v>
          </cell>
          <cell r="C8">
            <v>500</v>
          </cell>
          <cell r="D8">
            <v>18</v>
          </cell>
          <cell r="E8">
            <v>4</v>
          </cell>
        </row>
        <row r="9">
          <cell r="A9">
            <v>2.0610089999999999</v>
          </cell>
          <cell r="B9" t="str">
            <v>L</v>
          </cell>
          <cell r="C9">
            <v>200</v>
          </cell>
          <cell r="D9">
            <v>18</v>
          </cell>
          <cell r="E9">
            <v>4</v>
          </cell>
        </row>
        <row r="10">
          <cell r="A10">
            <v>2.0906099999999999</v>
          </cell>
          <cell r="B10" t="str">
            <v>J</v>
          </cell>
          <cell r="C10">
            <v>350</v>
          </cell>
          <cell r="D10">
            <v>15</v>
          </cell>
          <cell r="E10">
            <v>4</v>
          </cell>
        </row>
        <row r="11">
          <cell r="A11">
            <v>2.1203110000000005</v>
          </cell>
          <cell r="B11" t="str">
            <v>B</v>
          </cell>
          <cell r="C11">
            <v>450</v>
          </cell>
          <cell r="D11">
            <v>9</v>
          </cell>
          <cell r="E11">
            <v>4</v>
          </cell>
        </row>
        <row r="12">
          <cell r="A12">
            <v>8.0510120000000001</v>
          </cell>
          <cell r="B12" t="str">
            <v>I</v>
          </cell>
          <cell r="C12">
            <v>200</v>
          </cell>
          <cell r="D12">
            <v>21</v>
          </cell>
          <cell r="E12">
            <v>3</v>
          </cell>
        </row>
        <row r="13">
          <cell r="A13">
            <v>8.0909129999999987</v>
          </cell>
          <cell r="B13" t="str">
            <v>A</v>
          </cell>
          <cell r="C13">
            <v>250</v>
          </cell>
          <cell r="D13">
            <v>15</v>
          </cell>
          <cell r="E13">
            <v>3</v>
          </cell>
        </row>
        <row r="14">
          <cell r="A14">
            <v>10.110113999999999</v>
          </cell>
          <cell r="B14" t="str">
            <v>H</v>
          </cell>
          <cell r="C14">
            <v>500</v>
          </cell>
          <cell r="D14">
            <v>12</v>
          </cell>
          <cell r="E14">
            <v>2</v>
          </cell>
        </row>
        <row r="15">
          <cell r="A15">
            <v>11.020814999999999</v>
          </cell>
          <cell r="B15" t="str">
            <v>G</v>
          </cell>
          <cell r="C15">
            <v>300</v>
          </cell>
          <cell r="D15">
            <v>27</v>
          </cell>
          <cell r="E15">
            <v>1</v>
          </cell>
        </row>
        <row r="16">
          <cell r="A16">
            <v>11.030416000000001</v>
          </cell>
          <cell r="B16" t="str">
            <v>N</v>
          </cell>
          <cell r="C16">
            <v>400</v>
          </cell>
          <cell r="D16">
            <v>24</v>
          </cell>
          <cell r="E16">
            <v>1</v>
          </cell>
        </row>
        <row r="17">
          <cell r="A17" t="str">
            <v>-</v>
          </cell>
          <cell r="B17" t="str">
            <v/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-</v>
          </cell>
          <cell r="B18" t="str">
            <v/>
          </cell>
          <cell r="D18" t="str">
            <v/>
          </cell>
          <cell r="E18" t="str">
            <v/>
          </cell>
        </row>
        <row r="19">
          <cell r="A19" t="str">
            <v>-</v>
          </cell>
          <cell r="B19" t="str">
            <v/>
          </cell>
          <cell r="D19" t="str">
            <v/>
          </cell>
          <cell r="E19" t="str">
            <v/>
          </cell>
        </row>
        <row r="20">
          <cell r="A20" t="str">
            <v>-</v>
          </cell>
          <cell r="B20" t="str">
            <v/>
          </cell>
          <cell r="D20" t="str">
            <v/>
          </cell>
          <cell r="E20" t="str">
            <v/>
          </cell>
        </row>
        <row r="21">
          <cell r="A21" t="str">
            <v>-</v>
          </cell>
          <cell r="B21" t="str">
            <v/>
          </cell>
          <cell r="D21" t="str">
            <v/>
          </cell>
          <cell r="E21" t="str">
            <v/>
          </cell>
        </row>
        <row r="22">
          <cell r="A22" t="str">
            <v>-</v>
          </cell>
          <cell r="B22" t="str">
            <v/>
          </cell>
          <cell r="D22" t="str">
            <v/>
          </cell>
          <cell r="E22" t="str">
            <v/>
          </cell>
        </row>
        <row r="23">
          <cell r="A23" t="str">
            <v>-</v>
          </cell>
          <cell r="B23" t="str">
            <v/>
          </cell>
          <cell r="D23" t="str">
            <v/>
          </cell>
          <cell r="E23" t="str">
            <v/>
          </cell>
        </row>
        <row r="24">
          <cell r="A24" t="str">
            <v>-</v>
          </cell>
          <cell r="B24" t="str">
            <v/>
          </cell>
          <cell r="D24" t="str">
            <v/>
          </cell>
          <cell r="E24" t="str">
            <v/>
          </cell>
        </row>
        <row r="25">
          <cell r="A25" t="str">
            <v>-</v>
          </cell>
        </row>
        <row r="26">
          <cell r="A26" t="str">
            <v>-</v>
          </cell>
        </row>
        <row r="27">
          <cell r="A27" t="str">
            <v>-</v>
          </cell>
        </row>
        <row r="28">
          <cell r="A28" t="str">
            <v>-</v>
          </cell>
        </row>
        <row r="29">
          <cell r="A29" t="str">
            <v>-</v>
          </cell>
        </row>
        <row r="30">
          <cell r="A30" t="str">
            <v>-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0"/>
  <sheetViews>
    <sheetView showGridLines="0" zoomScale="60" workbookViewId="0">
      <selection activeCell="X6" sqref="X6"/>
    </sheetView>
  </sheetViews>
  <sheetFormatPr baseColWidth="10" defaultRowHeight="13.2" x14ac:dyDescent="0.25"/>
  <cols>
    <col min="1" max="1" width="5.6640625" customWidth="1"/>
    <col min="2" max="2" width="14.6640625" hidden="1" customWidth="1"/>
    <col min="3" max="3" width="6.6640625" hidden="1" customWidth="1"/>
    <col min="4" max="4" width="22.6640625" hidden="1" customWidth="1"/>
    <col min="5" max="6" width="6.6640625" hidden="1" customWidth="1"/>
    <col min="7" max="7" width="14.6640625" hidden="1" customWidth="1"/>
    <col min="8" max="8" width="6.6640625" hidden="1" customWidth="1"/>
    <col min="9" max="9" width="22.6640625" hidden="1" customWidth="1"/>
    <col min="10" max="10" width="22.6640625" customWidth="1"/>
    <col min="11" max="11" width="5.6640625" customWidth="1"/>
    <col min="12" max="12" width="1.6640625" customWidth="1"/>
    <col min="13" max="14" width="5.6640625" customWidth="1"/>
    <col min="15" max="15" width="1.6640625" customWidth="1"/>
    <col min="16" max="17" width="5.6640625" customWidth="1"/>
    <col min="18" max="18" width="1.6640625" customWidth="1"/>
    <col min="19" max="20" width="5.6640625" customWidth="1"/>
    <col min="21" max="21" width="1.6640625" customWidth="1"/>
    <col min="22" max="22" width="5.6640625" customWidth="1"/>
    <col min="23" max="25" width="7.6640625" customWidth="1"/>
    <col min="26" max="26" width="10.88671875" customWidth="1"/>
    <col min="27" max="27" width="27.33203125" customWidth="1"/>
    <col min="28" max="28" width="5.6640625" customWidth="1"/>
    <col min="29" max="29" width="5.6640625" style="328" customWidth="1"/>
  </cols>
  <sheetData>
    <row r="1" spans="1:29" ht="15" customHeight="1" x14ac:dyDescent="0.25">
      <c r="A1" s="348"/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26"/>
    </row>
    <row r="2" spans="1:29" ht="24.6" x14ac:dyDescent="0.25">
      <c r="A2" s="311"/>
      <c r="B2" s="312"/>
      <c r="C2" s="312"/>
      <c r="D2" s="312"/>
      <c r="E2" s="312"/>
      <c r="F2" s="312"/>
      <c r="G2" s="312"/>
      <c r="H2" s="312"/>
      <c r="I2" s="312"/>
      <c r="J2" s="312"/>
      <c r="K2" s="398" t="s">
        <v>86</v>
      </c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50"/>
      <c r="AB2" s="351"/>
      <c r="AC2" s="318"/>
    </row>
    <row r="3" spans="1:29" ht="19.95" customHeight="1" x14ac:dyDescent="0.25">
      <c r="A3" s="311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5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8"/>
    </row>
    <row r="4" spans="1:29" ht="34.950000000000003" customHeight="1" x14ac:dyDescent="0.25">
      <c r="A4" s="311"/>
      <c r="B4" s="312"/>
      <c r="C4" s="312"/>
      <c r="D4" s="312"/>
      <c r="E4" s="312"/>
      <c r="F4" s="312"/>
      <c r="G4" s="312"/>
      <c r="H4" s="312"/>
      <c r="I4" s="312"/>
      <c r="J4" s="312"/>
      <c r="K4" s="317"/>
      <c r="L4" s="317"/>
      <c r="M4" s="317"/>
      <c r="N4" s="317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415" t="s">
        <v>83</v>
      </c>
      <c r="AC4" s="318"/>
    </row>
    <row r="5" spans="1:29" ht="34.950000000000003" customHeight="1" x14ac:dyDescent="0.25">
      <c r="A5" s="311"/>
      <c r="B5" s="312"/>
      <c r="C5" s="312"/>
      <c r="D5" s="312"/>
      <c r="E5" s="312"/>
      <c r="F5" s="312"/>
      <c r="G5" s="312"/>
      <c r="H5" s="312"/>
      <c r="I5" s="312"/>
      <c r="J5" s="313"/>
      <c r="K5" s="319"/>
      <c r="L5" s="319"/>
      <c r="M5" s="319"/>
      <c r="N5" s="319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416"/>
      <c r="AC5" s="318"/>
    </row>
    <row r="6" spans="1:29" s="2" customFormat="1" ht="34.950000000000003" customHeight="1" x14ac:dyDescent="0.25">
      <c r="A6" s="314"/>
      <c r="B6" s="315"/>
      <c r="C6" s="315"/>
      <c r="D6" s="315"/>
      <c r="E6" s="315"/>
      <c r="F6" s="315"/>
      <c r="G6" s="315"/>
      <c r="H6" s="315"/>
      <c r="I6" s="315"/>
      <c r="J6" s="313"/>
      <c r="K6" s="401" t="str">
        <f>$K$14</f>
        <v>aa</v>
      </c>
      <c r="L6" s="402"/>
      <c r="M6" s="403"/>
      <c r="N6" s="401" t="str">
        <f>$K$16</f>
        <v>bb</v>
      </c>
      <c r="O6" s="402"/>
      <c r="P6" s="403"/>
      <c r="Q6" s="401" t="str">
        <f>$K$18</f>
        <v>cc</v>
      </c>
      <c r="R6" s="402"/>
      <c r="S6" s="403"/>
      <c r="T6" s="320"/>
      <c r="U6" s="320"/>
      <c r="V6" s="320"/>
      <c r="W6" s="315"/>
      <c r="X6" s="312"/>
      <c r="Y6" s="312"/>
      <c r="Z6" s="321"/>
      <c r="AA6" s="340" t="str">
        <f>$K$14</f>
        <v>aa</v>
      </c>
      <c r="AB6" s="345"/>
      <c r="AC6" s="325"/>
    </row>
    <row r="7" spans="1:29" s="2" customFormat="1" ht="34.950000000000003" customHeight="1" thickBot="1" x14ac:dyDescent="0.3">
      <c r="A7" s="314"/>
      <c r="B7" s="315"/>
      <c r="C7" s="315"/>
      <c r="D7" s="315"/>
      <c r="E7" s="315"/>
      <c r="F7" s="315"/>
      <c r="G7" s="315"/>
      <c r="H7" s="315"/>
      <c r="I7" s="315"/>
      <c r="J7" s="312"/>
      <c r="K7" s="404"/>
      <c r="L7" s="405"/>
      <c r="M7" s="406"/>
      <c r="N7" s="404"/>
      <c r="O7" s="405"/>
      <c r="P7" s="406"/>
      <c r="Q7" s="404"/>
      <c r="R7" s="405"/>
      <c r="S7" s="406"/>
      <c r="T7" s="320"/>
      <c r="U7" s="320"/>
      <c r="V7" s="320"/>
      <c r="W7" s="315"/>
      <c r="X7" s="315"/>
      <c r="Y7" s="315"/>
      <c r="Z7" s="321"/>
      <c r="AA7" s="341" t="str">
        <f>$K$16</f>
        <v>bb</v>
      </c>
      <c r="AB7" s="346"/>
      <c r="AC7" s="325"/>
    </row>
    <row r="8" spans="1:29" s="2" customFormat="1" ht="34.950000000000003" customHeight="1" thickBot="1" x14ac:dyDescent="0.35">
      <c r="A8" s="314"/>
      <c r="B8" s="316" t="s">
        <v>0</v>
      </c>
      <c r="C8" s="316"/>
      <c r="D8" s="316"/>
      <c r="E8" s="316"/>
      <c r="F8" s="316"/>
      <c r="G8" s="316"/>
      <c r="H8" s="316"/>
      <c r="I8" s="316"/>
      <c r="J8" s="312"/>
      <c r="K8" s="404"/>
      <c r="L8" s="405"/>
      <c r="M8" s="406"/>
      <c r="N8" s="404"/>
      <c r="O8" s="405"/>
      <c r="P8" s="406"/>
      <c r="Q8" s="404"/>
      <c r="R8" s="405"/>
      <c r="S8" s="406"/>
      <c r="T8" s="419" t="s">
        <v>82</v>
      </c>
      <c r="U8" s="420"/>
      <c r="V8" s="421"/>
      <c r="W8" s="3" t="s">
        <v>1</v>
      </c>
      <c r="X8" s="4" t="s">
        <v>2</v>
      </c>
      <c r="Y8" s="5" t="s">
        <v>3</v>
      </c>
      <c r="Z8" s="312"/>
      <c r="AA8" s="324"/>
      <c r="AB8" s="347"/>
      <c r="AC8" s="325"/>
    </row>
    <row r="9" spans="1:29" s="2" customFormat="1" ht="34.950000000000003" customHeight="1" thickTop="1" x14ac:dyDescent="0.25">
      <c r="A9" s="314"/>
      <c r="B9" s="6">
        <f>IF(J9="","-",RANK(F9,$F$9:$F$11,0)+RANK(E9,$E$9:$E$11,0)%+ROW()%%)</f>
        <v>1.0108999999999999</v>
      </c>
      <c r="C9" s="7">
        <f>IF(B9="","",RANK(B9,$B$9:$B$11,1))</f>
        <v>1</v>
      </c>
      <c r="D9" s="8" t="str">
        <f>$K$14</f>
        <v>aa</v>
      </c>
      <c r="E9" s="9">
        <f>$W$9</f>
        <v>0</v>
      </c>
      <c r="F9" s="10">
        <f>$X$9</f>
        <v>0</v>
      </c>
      <c r="G9" s="11">
        <f>SMALL($B$9:$B$11,1)</f>
        <v>1.0108999999999999</v>
      </c>
      <c r="H9" s="12">
        <f>IF(G9="","",RANK(G9,$G$9:$G$11,1))</f>
        <v>1</v>
      </c>
      <c r="I9" s="13" t="str">
        <f>INDEX($D$9:$D$11,MATCH(G9,$B$9:$B$11,0),1)</f>
        <v>aa</v>
      </c>
      <c r="J9" s="14" t="str">
        <f>$K$14</f>
        <v>aa</v>
      </c>
      <c r="K9" s="15"/>
      <c r="L9" s="16"/>
      <c r="M9" s="17"/>
      <c r="N9" s="18" t="str">
        <f>IF($AB$6+$AB$7&gt;0,$AB$6,"")</f>
        <v/>
      </c>
      <c r="O9" s="19" t="s">
        <v>4</v>
      </c>
      <c r="P9" s="20" t="str">
        <f>IF($AB$6+$AB$7&gt;0,$AB$7,"")</f>
        <v/>
      </c>
      <c r="Q9" s="18" t="str">
        <f>IF($AB$9+$AB$10&gt;0,$AB$9,"")</f>
        <v/>
      </c>
      <c r="R9" s="19" t="s">
        <v>4</v>
      </c>
      <c r="S9" s="21" t="str">
        <f>IF($AB$9+$AB$10&gt;0,$AB$10,"")</f>
        <v/>
      </c>
      <c r="T9" s="22">
        <f>SUM(N9,Q9)</f>
        <v>0</v>
      </c>
      <c r="U9" s="23" t="s">
        <v>4</v>
      </c>
      <c r="V9" s="24">
        <f>SUM(P9,S9)</f>
        <v>0</v>
      </c>
      <c r="W9" s="25">
        <f>SUM(IF(K9="",0,K9-M9)+IF(N9="",0,N9-P9)+IF(Q9="",0,Q9-S9))</f>
        <v>0</v>
      </c>
      <c r="X9" s="26">
        <f>SUM(IF(K9="",0,1)+IF(K9&gt;M9,1)+IF(K9&lt;M9,-1))+(IF(N9="",0,1)+IF(N9&gt;P9,2)+IF(N9&lt;P9,-1))+(IF(Q9="",0,1)+IF(Q9&gt;S9,2)+IF(Q9&lt;S9,-1))</f>
        <v>0</v>
      </c>
      <c r="Y9" s="27">
        <f>IF($B$9="","",RANK($B$9,$B$9:$B$11,1))</f>
        <v>1</v>
      </c>
      <c r="Z9" s="321"/>
      <c r="AA9" s="340" t="str">
        <f>$K$14</f>
        <v>aa</v>
      </c>
      <c r="AB9" s="345"/>
      <c r="AC9" s="325"/>
    </row>
    <row r="10" spans="1:29" s="2" customFormat="1" ht="34.950000000000003" customHeight="1" thickBot="1" x14ac:dyDescent="0.3">
      <c r="A10" s="314"/>
      <c r="B10" s="6">
        <f>IF(J10="","-",RANK(F10,$F$9:$F$11,0)+RANK(E10,$E$9:$E$11,0)%+ROW()%%)</f>
        <v>1.0109999999999999</v>
      </c>
      <c r="C10" s="7">
        <f>IF(B10="","",RANK(B10,$B$9:$B$11,1))</f>
        <v>2</v>
      </c>
      <c r="D10" s="8" t="str">
        <f>$K$16</f>
        <v>bb</v>
      </c>
      <c r="E10" s="9">
        <f>$W$10</f>
        <v>0</v>
      </c>
      <c r="F10" s="10">
        <f>$X$10</f>
        <v>0</v>
      </c>
      <c r="G10" s="11">
        <f>SMALL($B$9:$B$11,2)</f>
        <v>1.0109999999999999</v>
      </c>
      <c r="H10" s="12">
        <f>IF(G10="","",RANK(G10,$G$9:$G$11,1))</f>
        <v>2</v>
      </c>
      <c r="I10" s="13" t="str">
        <f>INDEX($D$9:$D$11,MATCH(G10,$B$9:$B$11,0),1)</f>
        <v>bb</v>
      </c>
      <c r="J10" s="14" t="str">
        <f>$K$16</f>
        <v>bb</v>
      </c>
      <c r="K10" s="28" t="str">
        <f>IF($AB$6+$AB$7&gt;0,$AB$7,"")</f>
        <v/>
      </c>
      <c r="L10" s="29" t="s">
        <v>4</v>
      </c>
      <c r="M10" s="30" t="str">
        <f>IF($AB$6+$AB$7&gt;0,$AB$6,"")</f>
        <v/>
      </c>
      <c r="N10" s="31"/>
      <c r="O10" s="31"/>
      <c r="P10" s="31"/>
      <c r="Q10" s="32" t="str">
        <f>IF($AB$12+$AB$13&gt;0,$AB$12,"")</f>
        <v/>
      </c>
      <c r="R10" s="29" t="s">
        <v>4</v>
      </c>
      <c r="S10" s="33" t="str">
        <f>IF($AB$12+$AB$13&gt;0,$AB$13,"")</f>
        <v/>
      </c>
      <c r="T10" s="34">
        <f>SUM(K10,Q10)</f>
        <v>0</v>
      </c>
      <c r="U10" s="35" t="s">
        <v>4</v>
      </c>
      <c r="V10" s="36">
        <f>SUM(M10,S10)</f>
        <v>0</v>
      </c>
      <c r="W10" s="37">
        <f>SUM(IF(K10="",0,K10-M10)+IF(N10="",0,N10-P10)+IF(Q10="",0,Q10-S10))</f>
        <v>0</v>
      </c>
      <c r="X10" s="38">
        <f>SUM(IF(K10="",0,1)+IF(K10&gt;M10,1)+IF(K10&lt;M10,-1))+(IF(N10="",0,1)+IF(N10&gt;P10,2)+IF(N10&lt;P10,-1))+(IF(Q10="",0,1)+IF(Q10&gt;S10,2)+IF(Q10&lt;S10,-1))</f>
        <v>0</v>
      </c>
      <c r="Y10" s="39">
        <f>IF($B$10="","",RANK($B$10,$B$9:$B$11,1))</f>
        <v>2</v>
      </c>
      <c r="Z10" s="315"/>
      <c r="AA10" s="340" t="str">
        <f>$K$18</f>
        <v>cc</v>
      </c>
      <c r="AB10" s="346"/>
      <c r="AC10" s="325"/>
    </row>
    <row r="11" spans="1:29" s="2" customFormat="1" ht="34.950000000000003" customHeight="1" thickBot="1" x14ac:dyDescent="0.3">
      <c r="A11" s="314"/>
      <c r="B11" s="12">
        <f>IF(J11="","-",RANK(F11,$F$9:$F$11,0)+RANK(E11,$E$9:$E$11,0)%+ROW()%%)</f>
        <v>1.0111000000000001</v>
      </c>
      <c r="C11" s="10">
        <f>IF(B11="","",RANK(B11,$B$9:$B$11,1))</f>
        <v>3</v>
      </c>
      <c r="D11" s="8" t="str">
        <f>$K$18</f>
        <v>cc</v>
      </c>
      <c r="E11" s="9">
        <f>$W$11</f>
        <v>0</v>
      </c>
      <c r="F11" s="10">
        <f>$X$11</f>
        <v>0</v>
      </c>
      <c r="G11" s="40">
        <f>SMALL($B$9:$B$11,3)</f>
        <v>1.0111000000000001</v>
      </c>
      <c r="H11" s="12">
        <f>IF(G11="","",RANK(G11,$G$9:$G$11,1))</f>
        <v>3</v>
      </c>
      <c r="I11" s="41" t="str">
        <f>INDEX($D$9:$D$11,MATCH(G11,$B$9:$B$11,0),1)</f>
        <v>cc</v>
      </c>
      <c r="J11" s="14" t="str">
        <f>$K$18</f>
        <v>cc</v>
      </c>
      <c r="K11" s="42" t="str">
        <f>IF($AB$9+$AB$10&gt;0,$AB$10,"")</f>
        <v/>
      </c>
      <c r="L11" s="43" t="s">
        <v>4</v>
      </c>
      <c r="M11" s="44" t="str">
        <f>IF($AB$9+$AB$10&gt;0,$AB$9,"")</f>
        <v/>
      </c>
      <c r="N11" s="45" t="str">
        <f>IF($AB$12+$AB$13&gt;0,$AB$13,"")</f>
        <v/>
      </c>
      <c r="O11" s="43" t="s">
        <v>4</v>
      </c>
      <c r="P11" s="44" t="str">
        <f>IF($AB$12+$AB$13&gt;0,$AB$12,"")</f>
        <v/>
      </c>
      <c r="Q11" s="46"/>
      <c r="R11" s="47"/>
      <c r="S11" s="48"/>
      <c r="T11" s="49">
        <f>SUM(K11,N11)</f>
        <v>0</v>
      </c>
      <c r="U11" s="50" t="s">
        <v>4</v>
      </c>
      <c r="V11" s="51">
        <f>SUM(M11,P11)</f>
        <v>0</v>
      </c>
      <c r="W11" s="52">
        <f>SUM(IF(K11="",0,K11-M11)+IF(N11="",0,N11-P11)+IF(Q11="",0,Q11-S11))</f>
        <v>0</v>
      </c>
      <c r="X11" s="53">
        <f>SUM(IF(K11="",0,1)+IF(K11&gt;M11,1)+IF(K11&lt;M11,-1))+(IF(N11="",0,1)+IF(N11&gt;P11,2)+IF(N11&lt;P11,-1))+(IF(Q11="",0,1)+IF(Q11&gt;S11,2)+IF(Q11&lt;S11,-1))</f>
        <v>0</v>
      </c>
      <c r="Y11" s="54">
        <f>IF($B$11="","",RANK($B$11,$B$9:$B$11,1))</f>
        <v>3</v>
      </c>
      <c r="Z11" s="321"/>
      <c r="AA11" s="329"/>
      <c r="AB11" s="330"/>
      <c r="AC11" s="325"/>
    </row>
    <row r="12" spans="1:29" s="2" customFormat="1" ht="34.950000000000003" customHeight="1" x14ac:dyDescent="0.25">
      <c r="A12" s="314"/>
      <c r="B12" s="1"/>
      <c r="C12" s="1"/>
      <c r="D12" s="1"/>
      <c r="E12" s="1"/>
      <c r="F12" s="1"/>
      <c r="G12" s="1"/>
      <c r="H12" s="1"/>
      <c r="I12" s="1"/>
      <c r="J12" s="313"/>
      <c r="K12" s="334"/>
      <c r="L12" s="334"/>
      <c r="M12" s="319"/>
      <c r="N12" s="319"/>
      <c r="O12" s="315"/>
      <c r="P12" s="315"/>
      <c r="Q12" s="315"/>
      <c r="R12" s="315"/>
      <c r="S12" s="315"/>
      <c r="T12" s="315"/>
      <c r="U12" s="315"/>
      <c r="V12" s="315"/>
      <c r="W12" s="315"/>
      <c r="X12" s="322"/>
      <c r="Y12" s="322"/>
      <c r="Z12" s="321"/>
      <c r="AA12" s="342" t="str">
        <f>$K$16</f>
        <v>bb</v>
      </c>
      <c r="AB12" s="345"/>
      <c r="AC12" s="325"/>
    </row>
    <row r="13" spans="1:29" s="2" customFormat="1" ht="34.950000000000003" customHeight="1" thickBot="1" x14ac:dyDescent="0.45">
      <c r="A13" s="314"/>
      <c r="B13" s="1"/>
      <c r="C13" s="1"/>
      <c r="D13" s="1"/>
      <c r="E13" s="1"/>
      <c r="F13" s="1"/>
      <c r="G13" s="1"/>
      <c r="H13" s="1"/>
      <c r="I13" s="1"/>
      <c r="J13" s="312"/>
      <c r="K13" s="312"/>
      <c r="L13" s="312"/>
      <c r="M13" s="312"/>
      <c r="N13" s="312"/>
      <c r="O13" s="315"/>
      <c r="P13" s="315"/>
      <c r="Q13" s="315"/>
      <c r="R13" s="315"/>
      <c r="S13" s="315"/>
      <c r="T13" s="422" t="s">
        <v>5</v>
      </c>
      <c r="U13" s="423"/>
      <c r="V13" s="423"/>
      <c r="W13" s="423"/>
      <c r="X13" s="423"/>
      <c r="Y13" s="423"/>
      <c r="Z13" s="322"/>
      <c r="AA13" s="340" t="str">
        <f>$K$18</f>
        <v>cc</v>
      </c>
      <c r="AB13" s="346"/>
      <c r="AC13" s="325"/>
    </row>
    <row r="14" spans="1:29" s="2" customFormat="1" ht="34.950000000000003" customHeight="1" thickTop="1" thickBot="1" x14ac:dyDescent="0.3">
      <c r="A14" s="314"/>
      <c r="B14" s="1"/>
      <c r="C14" s="1"/>
      <c r="D14" s="1"/>
      <c r="E14" s="1"/>
      <c r="F14" s="1"/>
      <c r="G14" s="1"/>
      <c r="H14" s="1"/>
      <c r="I14" s="1"/>
      <c r="J14" s="335" t="s">
        <v>6</v>
      </c>
      <c r="K14" s="407" t="s">
        <v>7</v>
      </c>
      <c r="L14" s="407"/>
      <c r="M14" s="407"/>
      <c r="N14" s="407"/>
      <c r="O14" s="407"/>
      <c r="P14" s="407"/>
      <c r="Q14" s="407"/>
      <c r="R14" s="315"/>
      <c r="S14" s="315"/>
      <c r="T14" s="410" t="str">
        <f>$I$9</f>
        <v>aa</v>
      </c>
      <c r="U14" s="411"/>
      <c r="V14" s="411"/>
      <c r="W14" s="411"/>
      <c r="X14" s="411"/>
      <c r="Y14" s="412"/>
      <c r="Z14" s="321"/>
      <c r="AA14" s="329"/>
      <c r="AB14" s="330"/>
      <c r="AC14" s="325"/>
    </row>
    <row r="15" spans="1:29" s="2" customFormat="1" ht="34.950000000000003" customHeight="1" thickTop="1" thickBot="1" x14ac:dyDescent="0.45">
      <c r="A15" s="314"/>
      <c r="B15" s="1"/>
      <c r="C15" s="1"/>
      <c r="D15" s="1"/>
      <c r="E15" s="1"/>
      <c r="F15" s="1"/>
      <c r="G15" s="1"/>
      <c r="H15" s="1"/>
      <c r="I15" s="1"/>
      <c r="J15" s="335"/>
      <c r="K15" s="343"/>
      <c r="L15" s="343"/>
      <c r="M15" s="343"/>
      <c r="N15" s="343"/>
      <c r="O15" s="344"/>
      <c r="P15" s="344"/>
      <c r="Q15" s="344"/>
      <c r="R15" s="315"/>
      <c r="S15" s="315"/>
      <c r="T15" s="417" t="s">
        <v>8</v>
      </c>
      <c r="U15" s="418"/>
      <c r="V15" s="418"/>
      <c r="W15" s="418"/>
      <c r="X15" s="418"/>
      <c r="Y15" s="418"/>
      <c r="Z15" s="322"/>
      <c r="AA15" s="331"/>
      <c r="AB15" s="331"/>
      <c r="AC15" s="325"/>
    </row>
    <row r="16" spans="1:29" s="2" customFormat="1" ht="34.950000000000003" customHeight="1" thickTop="1" thickBot="1" x14ac:dyDescent="0.3">
      <c r="A16" s="314"/>
      <c r="B16" s="1"/>
      <c r="C16" s="1"/>
      <c r="D16" s="1"/>
      <c r="E16" s="1"/>
      <c r="F16" s="1"/>
      <c r="G16" s="1"/>
      <c r="H16" s="1"/>
      <c r="I16" s="1"/>
      <c r="J16" s="335" t="s">
        <v>9</v>
      </c>
      <c r="K16" s="407" t="s">
        <v>10</v>
      </c>
      <c r="L16" s="407"/>
      <c r="M16" s="407"/>
      <c r="N16" s="407"/>
      <c r="O16" s="407"/>
      <c r="P16" s="407"/>
      <c r="Q16" s="407"/>
      <c r="R16" s="315"/>
      <c r="S16" s="315"/>
      <c r="T16" s="410" t="str">
        <f>$I$10</f>
        <v>bb</v>
      </c>
      <c r="U16" s="411"/>
      <c r="V16" s="411"/>
      <c r="W16" s="411"/>
      <c r="X16" s="411"/>
      <c r="Y16" s="412"/>
      <c r="Z16" s="321"/>
      <c r="AA16" s="331"/>
      <c r="AB16" s="331"/>
      <c r="AC16" s="325"/>
    </row>
    <row r="17" spans="1:29" s="2" customFormat="1" ht="34.950000000000003" customHeight="1" thickTop="1" thickBot="1" x14ac:dyDescent="0.45">
      <c r="A17" s="314"/>
      <c r="B17" s="1"/>
      <c r="C17" s="1"/>
      <c r="D17" s="1"/>
      <c r="E17" s="1"/>
      <c r="F17" s="1"/>
      <c r="G17" s="1"/>
      <c r="H17" s="1"/>
      <c r="I17" s="1"/>
      <c r="J17" s="335"/>
      <c r="K17" s="319"/>
      <c r="L17" s="319"/>
      <c r="M17" s="319"/>
      <c r="N17" s="319"/>
      <c r="O17" s="344"/>
      <c r="P17" s="344"/>
      <c r="Q17" s="344"/>
      <c r="R17" s="315"/>
      <c r="S17" s="315"/>
      <c r="T17" s="417" t="s">
        <v>11</v>
      </c>
      <c r="U17" s="418"/>
      <c r="V17" s="418"/>
      <c r="W17" s="418"/>
      <c r="X17" s="418"/>
      <c r="Y17" s="418"/>
      <c r="Z17" s="322"/>
      <c r="AA17" s="332"/>
      <c r="AB17" s="332"/>
      <c r="AC17" s="325"/>
    </row>
    <row r="18" spans="1:29" s="2" customFormat="1" ht="34.950000000000003" customHeight="1" thickTop="1" thickBot="1" x14ac:dyDescent="0.3">
      <c r="A18" s="314"/>
      <c r="B18" s="1"/>
      <c r="C18" s="1"/>
      <c r="D18" s="1"/>
      <c r="E18" s="1"/>
      <c r="F18" s="1"/>
      <c r="G18" s="1"/>
      <c r="H18" s="1"/>
      <c r="I18" s="1"/>
      <c r="J18" s="335" t="s">
        <v>12</v>
      </c>
      <c r="K18" s="407" t="s">
        <v>13</v>
      </c>
      <c r="L18" s="407"/>
      <c r="M18" s="407"/>
      <c r="N18" s="407"/>
      <c r="O18" s="407"/>
      <c r="P18" s="407"/>
      <c r="Q18" s="407"/>
      <c r="R18" s="319"/>
      <c r="S18" s="319"/>
      <c r="T18" s="410" t="str">
        <f>$I$11</f>
        <v>cc</v>
      </c>
      <c r="U18" s="413"/>
      <c r="V18" s="413"/>
      <c r="W18" s="413"/>
      <c r="X18" s="413"/>
      <c r="Y18" s="414"/>
      <c r="Z18" s="321"/>
      <c r="AA18" s="331"/>
      <c r="AB18" s="331"/>
      <c r="AC18" s="325"/>
    </row>
    <row r="19" spans="1:29" s="2" customFormat="1" ht="34.950000000000003" customHeight="1" thickTop="1" x14ac:dyDescent="0.4">
      <c r="A19" s="314"/>
      <c r="B19" s="1"/>
      <c r="C19" s="1"/>
      <c r="D19" s="1"/>
      <c r="E19" s="1"/>
      <c r="F19" s="1"/>
      <c r="G19" s="1"/>
      <c r="H19" s="1"/>
      <c r="I19" s="1"/>
      <c r="J19" s="335"/>
      <c r="K19" s="312"/>
      <c r="L19" s="312"/>
      <c r="M19" s="312"/>
      <c r="N19" s="312"/>
      <c r="O19" s="315"/>
      <c r="P19" s="315"/>
      <c r="Q19" s="313"/>
      <c r="R19" s="319"/>
      <c r="S19" s="319"/>
      <c r="T19" s="319"/>
      <c r="U19" s="319"/>
      <c r="V19" s="319"/>
      <c r="W19" s="336"/>
      <c r="X19" s="336"/>
      <c r="Y19" s="336"/>
      <c r="Z19" s="315"/>
      <c r="AA19" s="331"/>
      <c r="AB19" s="331"/>
      <c r="AC19" s="325"/>
    </row>
    <row r="20" spans="1:29" ht="34.950000000000003" customHeight="1" thickBot="1" x14ac:dyDescent="0.3">
      <c r="A20" s="333"/>
      <c r="B20" s="55"/>
      <c r="C20" s="55"/>
      <c r="D20" s="55"/>
      <c r="E20" s="55"/>
      <c r="F20" s="55"/>
      <c r="G20" s="55"/>
      <c r="H20" s="55"/>
      <c r="I20" s="55"/>
      <c r="J20" s="408"/>
      <c r="K20" s="409"/>
      <c r="L20" s="409"/>
      <c r="M20" s="409"/>
      <c r="N20" s="409"/>
      <c r="O20" s="409"/>
      <c r="P20" s="337"/>
      <c r="Q20" s="400"/>
      <c r="R20" s="400"/>
      <c r="S20" s="400"/>
      <c r="T20" s="323"/>
      <c r="U20" s="323"/>
      <c r="V20" s="323"/>
      <c r="W20" s="338"/>
      <c r="X20" s="339"/>
      <c r="Y20" s="339"/>
      <c r="Z20" s="323"/>
      <c r="AA20" s="323"/>
      <c r="AB20" s="323"/>
      <c r="AC20" s="327"/>
    </row>
  </sheetData>
  <mergeCells count="17">
    <mergeCell ref="T18:Y18"/>
    <mergeCell ref="AB4:AB5"/>
    <mergeCell ref="T15:Y15"/>
    <mergeCell ref="T17:Y17"/>
    <mergeCell ref="T8:V8"/>
    <mergeCell ref="T14:Y14"/>
    <mergeCell ref="T13:Y13"/>
    <mergeCell ref="K2:Z2"/>
    <mergeCell ref="Q20:S20"/>
    <mergeCell ref="K6:M8"/>
    <mergeCell ref="N6:P8"/>
    <mergeCell ref="Q6:S8"/>
    <mergeCell ref="K14:Q14"/>
    <mergeCell ref="K16:Q16"/>
    <mergeCell ref="K18:Q18"/>
    <mergeCell ref="J20:O20"/>
    <mergeCell ref="T16:Y16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3"/>
  <sheetViews>
    <sheetView showGridLines="0" zoomScale="60" workbookViewId="0">
      <selection activeCell="U21" sqref="U21:AA21"/>
    </sheetView>
  </sheetViews>
  <sheetFormatPr baseColWidth="10" defaultRowHeight="13.2" x14ac:dyDescent="0.25"/>
  <cols>
    <col min="1" max="1" width="5.6640625" customWidth="1"/>
    <col min="2" max="2" width="14.6640625" hidden="1" customWidth="1"/>
    <col min="3" max="3" width="6.6640625" hidden="1" customWidth="1"/>
    <col min="4" max="4" width="22.6640625" hidden="1" customWidth="1"/>
    <col min="5" max="6" width="6.6640625" hidden="1" customWidth="1"/>
    <col min="7" max="7" width="14.6640625" hidden="1" customWidth="1"/>
    <col min="8" max="8" width="6.6640625" hidden="1" customWidth="1"/>
    <col min="9" max="9" width="22.6640625" hidden="1" customWidth="1"/>
    <col min="10" max="10" width="22.6640625" customWidth="1"/>
    <col min="11" max="11" width="5.6640625" customWidth="1"/>
    <col min="12" max="12" width="1.6640625" customWidth="1"/>
    <col min="13" max="14" width="5.6640625" customWidth="1"/>
    <col min="15" max="15" width="1.6640625" customWidth="1"/>
    <col min="16" max="17" width="5.6640625" customWidth="1"/>
    <col min="18" max="18" width="1.6640625" customWidth="1"/>
    <col min="19" max="20" width="5.6640625" customWidth="1"/>
    <col min="21" max="21" width="1.6640625" customWidth="1"/>
    <col min="22" max="23" width="5.6640625" customWidth="1"/>
    <col min="24" max="24" width="1.6640625" customWidth="1"/>
    <col min="25" max="25" width="5.6640625" customWidth="1"/>
    <col min="26" max="28" width="7.6640625" customWidth="1"/>
    <col min="29" max="29" width="10.88671875" customWidth="1"/>
    <col min="30" max="30" width="27.33203125" customWidth="1"/>
    <col min="31" max="32" width="5.6640625" customWidth="1"/>
  </cols>
  <sheetData>
    <row r="1" spans="1:41" ht="15" customHeight="1" x14ac:dyDescent="0.25">
      <c r="A1" s="348"/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26"/>
    </row>
    <row r="2" spans="1:41" ht="24.6" x14ac:dyDescent="0.25">
      <c r="A2" s="311"/>
      <c r="B2" s="312"/>
      <c r="C2" s="312"/>
      <c r="D2" s="312"/>
      <c r="E2" s="312"/>
      <c r="F2" s="312"/>
      <c r="G2" s="312"/>
      <c r="H2" s="312"/>
      <c r="I2" s="312"/>
      <c r="J2" s="312"/>
      <c r="K2" s="425" t="s">
        <v>87</v>
      </c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350"/>
      <c r="AE2" s="351"/>
      <c r="AF2" s="318"/>
    </row>
    <row r="3" spans="1:41" ht="19.95" customHeight="1" x14ac:dyDescent="0.25">
      <c r="A3" s="311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5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8"/>
    </row>
    <row r="4" spans="1:41" ht="34.950000000000003" customHeight="1" x14ac:dyDescent="0.25">
      <c r="A4" s="311"/>
      <c r="B4" s="312"/>
      <c r="C4" s="312"/>
      <c r="D4" s="312"/>
      <c r="E4" s="312"/>
      <c r="F4" s="312"/>
      <c r="G4" s="312"/>
      <c r="H4" s="312"/>
      <c r="I4" s="312"/>
      <c r="J4" s="312"/>
      <c r="K4" s="317"/>
      <c r="L4" s="317"/>
      <c r="M4" s="317"/>
      <c r="N4" s="317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415" t="s">
        <v>83</v>
      </c>
      <c r="AF4" s="318"/>
    </row>
    <row r="5" spans="1:41" ht="34.950000000000003" customHeight="1" x14ac:dyDescent="0.25">
      <c r="A5" s="311"/>
      <c r="B5" s="312"/>
      <c r="C5" s="312"/>
      <c r="D5" s="312"/>
      <c r="E5" s="312"/>
      <c r="F5" s="312"/>
      <c r="G5" s="312"/>
      <c r="H5" s="312"/>
      <c r="I5" s="312"/>
      <c r="J5" s="313"/>
      <c r="K5" s="319"/>
      <c r="L5" s="319"/>
      <c r="M5" s="319"/>
      <c r="N5" s="319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416"/>
      <c r="AF5" s="318"/>
    </row>
    <row r="6" spans="1:41" s="2" customFormat="1" ht="34.950000000000003" customHeight="1" x14ac:dyDescent="0.25">
      <c r="A6" s="314"/>
      <c r="B6" s="315"/>
      <c r="C6" s="315"/>
      <c r="D6" s="315"/>
      <c r="E6" s="315"/>
      <c r="F6" s="315"/>
      <c r="G6" s="315"/>
      <c r="H6" s="315"/>
      <c r="I6" s="315"/>
      <c r="J6" s="313"/>
      <c r="K6" s="401" t="str">
        <f>$K$15</f>
        <v>aa</v>
      </c>
      <c r="L6" s="402"/>
      <c r="M6" s="403"/>
      <c r="N6" s="401" t="str">
        <f>$K$17</f>
        <v>bb</v>
      </c>
      <c r="O6" s="402"/>
      <c r="P6" s="403"/>
      <c r="Q6" s="401" t="str">
        <f>$K$19</f>
        <v>cc</v>
      </c>
      <c r="R6" s="402"/>
      <c r="S6" s="403"/>
      <c r="T6" s="401" t="str">
        <f>$K$21</f>
        <v>dd</v>
      </c>
      <c r="U6" s="402"/>
      <c r="V6" s="403"/>
      <c r="W6" s="320"/>
      <c r="X6" s="320"/>
      <c r="Y6" s="320"/>
      <c r="Z6" s="315"/>
      <c r="AA6" s="312"/>
      <c r="AB6" s="312"/>
      <c r="AC6" s="321"/>
      <c r="AD6" s="340" t="str">
        <f>$K$15</f>
        <v>aa</v>
      </c>
      <c r="AE6" s="345"/>
      <c r="AF6" s="325"/>
    </row>
    <row r="7" spans="1:41" s="2" customFormat="1" ht="34.950000000000003" customHeight="1" thickBot="1" x14ac:dyDescent="0.3">
      <c r="A7" s="314"/>
      <c r="B7" s="315"/>
      <c r="C7" s="315"/>
      <c r="D7" s="315"/>
      <c r="E7" s="315"/>
      <c r="F7" s="315"/>
      <c r="G7" s="315"/>
      <c r="H7" s="315"/>
      <c r="I7" s="315"/>
      <c r="J7" s="312"/>
      <c r="K7" s="404"/>
      <c r="L7" s="405"/>
      <c r="M7" s="406"/>
      <c r="N7" s="404"/>
      <c r="O7" s="405"/>
      <c r="P7" s="406"/>
      <c r="Q7" s="404"/>
      <c r="R7" s="405"/>
      <c r="S7" s="406"/>
      <c r="T7" s="404"/>
      <c r="U7" s="405"/>
      <c r="V7" s="406"/>
      <c r="W7" s="320"/>
      <c r="X7" s="320"/>
      <c r="Y7" s="320"/>
      <c r="Z7" s="315"/>
      <c r="AA7" s="315"/>
      <c r="AB7" s="315"/>
      <c r="AC7" s="321"/>
      <c r="AD7" s="341" t="str">
        <f>$K$17</f>
        <v>bb</v>
      </c>
      <c r="AE7" s="346"/>
      <c r="AF7" s="325"/>
    </row>
    <row r="8" spans="1:41" s="2" customFormat="1" ht="34.950000000000003" customHeight="1" thickBot="1" x14ac:dyDescent="0.35">
      <c r="A8" s="314"/>
      <c r="B8" s="316" t="s">
        <v>0</v>
      </c>
      <c r="C8" s="316"/>
      <c r="D8" s="316"/>
      <c r="E8" s="316"/>
      <c r="F8" s="316"/>
      <c r="G8" s="316"/>
      <c r="H8" s="316"/>
      <c r="I8" s="316"/>
      <c r="J8" s="312"/>
      <c r="K8" s="404"/>
      <c r="L8" s="405"/>
      <c r="M8" s="406"/>
      <c r="N8" s="404"/>
      <c r="O8" s="405"/>
      <c r="P8" s="406"/>
      <c r="Q8" s="404"/>
      <c r="R8" s="405"/>
      <c r="S8" s="406"/>
      <c r="T8" s="404"/>
      <c r="U8" s="405"/>
      <c r="V8" s="406"/>
      <c r="W8" s="427" t="s">
        <v>82</v>
      </c>
      <c r="X8" s="428"/>
      <c r="Y8" s="428"/>
      <c r="Z8" s="56" t="s">
        <v>14</v>
      </c>
      <c r="AA8" s="57" t="s">
        <v>2</v>
      </c>
      <c r="AB8" s="5" t="s">
        <v>3</v>
      </c>
      <c r="AC8" s="312"/>
      <c r="AD8" s="324"/>
      <c r="AE8" s="347"/>
      <c r="AF8" s="325"/>
    </row>
    <row r="9" spans="1:41" s="2" customFormat="1" ht="34.950000000000003" customHeight="1" thickTop="1" x14ac:dyDescent="0.25">
      <c r="A9" s="314"/>
      <c r="B9" s="6">
        <f>IF(J9="","-",RANK(F9,$F$9:$F$12,0)+RANK(E9,$E$9:$E$12,0)%+ROW()%%)</f>
        <v>1.0108999999999999</v>
      </c>
      <c r="C9" s="7">
        <f>IF(B9="","",RANK(B9,$B$9:$B$12,1))</f>
        <v>1</v>
      </c>
      <c r="D9" s="8" t="str">
        <f>$K$15</f>
        <v>aa</v>
      </c>
      <c r="E9" s="9">
        <f>$Z$9</f>
        <v>0</v>
      </c>
      <c r="F9" s="10">
        <f>$AA$9</f>
        <v>0</v>
      </c>
      <c r="G9" s="11">
        <f>SMALL($B$9:$B$12,1)</f>
        <v>1.0108999999999999</v>
      </c>
      <c r="H9" s="7">
        <f>IF(G9="","",RANK(G9,$G$9:$G$12,1))</f>
        <v>1</v>
      </c>
      <c r="I9" s="58" t="str">
        <f>INDEX($D$9:$D$12,MATCH(G9,$B$9:$B$12,0),1)</f>
        <v>aa</v>
      </c>
      <c r="J9" s="14" t="str">
        <f>$K$15</f>
        <v>aa</v>
      </c>
      <c r="K9" s="15"/>
      <c r="L9" s="16"/>
      <c r="M9" s="17"/>
      <c r="N9" s="18" t="str">
        <f>IF($AE$6+$AE$7&gt;0,$AE$6,"")</f>
        <v/>
      </c>
      <c r="O9" s="19" t="s">
        <v>4</v>
      </c>
      <c r="P9" s="20" t="str">
        <f>IF($AE$6+$AE$7&gt;0,$AE$7,"")</f>
        <v/>
      </c>
      <c r="Q9" s="18" t="str">
        <f>IF($AE$12+$AE$13&gt;0,$AE$13,"")</f>
        <v/>
      </c>
      <c r="R9" s="19" t="s">
        <v>4</v>
      </c>
      <c r="S9" s="20" t="str">
        <f>IF($AE$12+$AE$13&gt;0,$AE$12,"")</f>
        <v/>
      </c>
      <c r="T9" s="18" t="str">
        <f>IF($AE$18+$AE$19&gt;0,$AE$19,"")</f>
        <v/>
      </c>
      <c r="U9" s="19" t="s">
        <v>4</v>
      </c>
      <c r="V9" s="21" t="str">
        <f>IF($AE$18+$AE$19&gt;0,$AE$18,"")</f>
        <v/>
      </c>
      <c r="W9" s="22">
        <f>SUM(N9,Q9,T9)</f>
        <v>0</v>
      </c>
      <c r="X9" s="23" t="s">
        <v>4</v>
      </c>
      <c r="Y9" s="24">
        <f>SUM(P9,S9,V9)</f>
        <v>0</v>
      </c>
      <c r="Z9" s="59">
        <f>SUM(IF(N9="",0,N9-P9)+IF(Q9="",0,Q9-S9)+IF(T9="",0,T9-V9))</f>
        <v>0</v>
      </c>
      <c r="AA9" s="60">
        <f>SUM(IF(K9="",0,1)+IF(K9&gt;M9,2)+IF(K9&lt;M9,-1))+(IF(N9="",0,1)+IF(N9&gt;P9,2)+IF(N9&lt;P9,-1))+(IF(Q9="",0,1)+IF(Q9&gt;S9,2)+IF(Q9&lt;S9,-1))+(IF(T9="",0,1)+IF(T9&gt;V9,2)+IF(T9&lt;V9,-1))</f>
        <v>0</v>
      </c>
      <c r="AB9" s="27">
        <f>IF($B$9="","",RANK($B$9,$B$9:$B$12,1))</f>
        <v>1</v>
      </c>
      <c r="AC9" s="321"/>
      <c r="AD9" s="342" t="str">
        <f>$K$19</f>
        <v>cc</v>
      </c>
      <c r="AE9" s="345"/>
      <c r="AF9" s="325"/>
      <c r="AO9" s="362"/>
    </row>
    <row r="10" spans="1:41" s="2" customFormat="1" ht="34.950000000000003" customHeight="1" thickBot="1" x14ac:dyDescent="0.3">
      <c r="A10" s="314"/>
      <c r="B10" s="6">
        <f>IF(J10="","-",RANK(F10,$F$9:$F$12,0)+RANK(E10,$E$9:$E$12,0)%+ROW()%%)</f>
        <v>1.0109999999999999</v>
      </c>
      <c r="C10" s="7">
        <f>IF(B10="","",RANK(B10,$B$9:$B$12,1))</f>
        <v>2</v>
      </c>
      <c r="D10" s="8" t="str">
        <f>$K$17</f>
        <v>bb</v>
      </c>
      <c r="E10" s="9">
        <f>$Z$10</f>
        <v>0</v>
      </c>
      <c r="F10" s="10">
        <f>$AA$10</f>
        <v>0</v>
      </c>
      <c r="G10" s="11">
        <f>SMALL($B$9:$B$12,2)</f>
        <v>1.0109999999999999</v>
      </c>
      <c r="H10" s="7">
        <f>IF(G10="","",RANK(G10,$G$9:$G$12,1))</f>
        <v>2</v>
      </c>
      <c r="I10" s="58" t="str">
        <f>INDEX($D$9:$D$12,MATCH(G10,$B$9:$B$12,0),1)</f>
        <v>bb</v>
      </c>
      <c r="J10" s="14" t="str">
        <f>$K$17</f>
        <v>bb</v>
      </c>
      <c r="K10" s="28" t="str">
        <f>IF($AE$6+$AE$7&gt;0,$AE$7,"")</f>
        <v/>
      </c>
      <c r="L10" s="29" t="s">
        <v>4</v>
      </c>
      <c r="M10" s="30" t="str">
        <f>IF($AE$6+$AE$7&gt;0,$AE$6,"")</f>
        <v/>
      </c>
      <c r="N10" s="31"/>
      <c r="O10" s="31"/>
      <c r="P10" s="31"/>
      <c r="Q10" s="32" t="str">
        <f>IF($AE$21+$AE$22&gt;0,$AE$22,"")</f>
        <v/>
      </c>
      <c r="R10" s="29" t="s">
        <v>4</v>
      </c>
      <c r="S10" s="30" t="str">
        <f>IF($AE$21+$AE$22&gt;0,$AE$21,"")</f>
        <v/>
      </c>
      <c r="T10" s="32" t="str">
        <f>IF($AE$15+$AE$16&gt;0,$AE$15,"")</f>
        <v/>
      </c>
      <c r="U10" s="29" t="s">
        <v>4</v>
      </c>
      <c r="V10" s="33" t="str">
        <f>IF($AE$15+$AE$16&gt;0,$AE$16,"")</f>
        <v/>
      </c>
      <c r="W10" s="34">
        <f>SUM(K10,Q10,T10)</f>
        <v>0</v>
      </c>
      <c r="X10" s="35" t="s">
        <v>4</v>
      </c>
      <c r="Y10" s="36">
        <f>SUM(M10,S10,V10)</f>
        <v>0</v>
      </c>
      <c r="Z10" s="61">
        <f>SUM(IF(K10="",0,K10-M10)+IF(Q10="",0,Q10-S10)+IF(T10="",0,T10-V10))</f>
        <v>0</v>
      </c>
      <c r="AA10" s="62">
        <f>SUM(IF(K10="",0,1)+IF(K10&gt;M10,2)+IF(K10&lt;M10,-1))+(IF(N10="",0,1)+IF(N10&gt;P10,2)+IF(N10&lt;P10,-1))+(IF(Q10="",0,1)+IF(Q10&gt;S10,2)+IF(Q10&lt;S10,-1))+(IF(T10="",0,1)+IF(T10&gt;V10,2)+IF(T10&lt;V10,-1))</f>
        <v>0</v>
      </c>
      <c r="AB10" s="39">
        <f>IF($B$10="","",RANK($B$10,$B$9:$B$12,1))</f>
        <v>2</v>
      </c>
      <c r="AC10" s="315"/>
      <c r="AD10" s="341" t="str">
        <f>$K$21</f>
        <v>dd</v>
      </c>
      <c r="AE10" s="346"/>
      <c r="AF10" s="325"/>
    </row>
    <row r="11" spans="1:41" s="2" customFormat="1" ht="34.950000000000003" customHeight="1" x14ac:dyDescent="0.25">
      <c r="A11" s="314"/>
      <c r="B11" s="6">
        <f>IF(J11="","-",RANK(F11,$F$9:$F$12,0)+RANK(E11,$E$9:$E$12,0)%+ROW()%%)</f>
        <v>1.0111000000000001</v>
      </c>
      <c r="C11" s="7">
        <f>IF(B11="","",RANK(B11,$B$9:$B$12,1))</f>
        <v>3</v>
      </c>
      <c r="D11" s="8" t="str">
        <f>$K$19</f>
        <v>cc</v>
      </c>
      <c r="E11" s="9">
        <f>$Z$11</f>
        <v>0</v>
      </c>
      <c r="F11" s="10">
        <f>$AA$11</f>
        <v>0</v>
      </c>
      <c r="G11" s="11">
        <f>SMALL($B$9:$B$12,3)</f>
        <v>1.0111000000000001</v>
      </c>
      <c r="H11" s="7">
        <f>IF(G11="","",RANK(G11,$G$9:$G$12,1))</f>
        <v>3</v>
      </c>
      <c r="I11" s="58" t="str">
        <f>INDEX($D$9:$D$12,MATCH(G11,$B$9:$B$12,0),1)</f>
        <v>cc</v>
      </c>
      <c r="J11" s="14" t="str">
        <f>$K$19</f>
        <v>cc</v>
      </c>
      <c r="K11" s="28" t="str">
        <f>IF($AE$12+$AE$13&gt;0,$AE$12,"")</f>
        <v/>
      </c>
      <c r="L11" s="29" t="s">
        <v>4</v>
      </c>
      <c r="M11" s="63" t="str">
        <f>IF($AE$12+$AE$13&gt;0,$AE$13,"")</f>
        <v/>
      </c>
      <c r="N11" s="32" t="str">
        <f>IF($AE$21+$AE$22&gt;0,$AE$21,"")</f>
        <v/>
      </c>
      <c r="O11" s="29" t="s">
        <v>4</v>
      </c>
      <c r="P11" s="63" t="str">
        <f>IF($AE$21+$AE$22&gt;0,$AE$22,"")</f>
        <v/>
      </c>
      <c r="Q11" s="64"/>
      <c r="R11" s="65"/>
      <c r="S11" s="66"/>
      <c r="T11" s="32" t="str">
        <f>IF($AE$9+$AE$10&gt;0,$AE$9,"")</f>
        <v/>
      </c>
      <c r="U11" s="29" t="s">
        <v>4</v>
      </c>
      <c r="V11" s="33" t="str">
        <f>IF($AE$9+$AE$10&gt;0,$AE$10,"")</f>
        <v/>
      </c>
      <c r="W11" s="34">
        <f>SUM(K11,N11,T11)</f>
        <v>0</v>
      </c>
      <c r="X11" s="35" t="s">
        <v>4</v>
      </c>
      <c r="Y11" s="36">
        <f>SUM(M11,P11,V11)</f>
        <v>0</v>
      </c>
      <c r="Z11" s="61">
        <f>SUM(IF(K11="",0,K11-M11)+IF(N11="",0,N11-P11)+IF(T11="",0,T11-V11))</f>
        <v>0</v>
      </c>
      <c r="AA11" s="62">
        <f>SUM(IF(K11="",0,1)+IF(K11&gt;M11,2)+IF(K11&lt;M11,-1))+(IF(N11="",0,1)+IF(N11&gt;P11,2)+IF(N11&lt;P11,-1))+(IF(Q11="",0,1)+IF(Q11&gt;S11,2)+IF(Q11&lt;S11,-1))+(IF(T11="",0,1)+IF(T11&gt;V11,2)+IF(T11&lt;V11,-1))</f>
        <v>0</v>
      </c>
      <c r="AB11" s="39">
        <f>IF($B$11="","",RANK($B$11,$B$9:$B$12,1))</f>
        <v>3</v>
      </c>
      <c r="AC11" s="321"/>
      <c r="AD11" s="329"/>
      <c r="AE11" s="330"/>
      <c r="AF11" s="325"/>
    </row>
    <row r="12" spans="1:41" s="2" customFormat="1" ht="34.950000000000003" customHeight="1" thickBot="1" x14ac:dyDescent="0.3">
      <c r="A12" s="314"/>
      <c r="B12" s="12">
        <f>IF(J12="","-",RANK(F12,$F$9:$F$12,0)+RANK(E12,$E$9:$E$12,0)%+ROW()%%)</f>
        <v>1.0112000000000001</v>
      </c>
      <c r="C12" s="10">
        <f>IF(B12="","",RANK(B12,$B$9:$B$12,1))</f>
        <v>4</v>
      </c>
      <c r="D12" s="41" t="str">
        <f>$K$21</f>
        <v>dd</v>
      </c>
      <c r="E12" s="9">
        <f>$Z$12</f>
        <v>0</v>
      </c>
      <c r="F12" s="10">
        <f>$AA$12</f>
        <v>0</v>
      </c>
      <c r="G12" s="40">
        <f>SMALL($B$9:$B$12,4)</f>
        <v>1.0112000000000001</v>
      </c>
      <c r="H12" s="12">
        <f>IF(G12="","",RANK(G12,$G$9:$G$12,1))</f>
        <v>4</v>
      </c>
      <c r="I12" s="67" t="str">
        <f>INDEX($D$9:$D$12,MATCH(G12,$B$9:$B$12,0),1)</f>
        <v>dd</v>
      </c>
      <c r="J12" s="14" t="str">
        <f>$K$21</f>
        <v>dd</v>
      </c>
      <c r="K12" s="42" t="str">
        <f>IF($AE$18+$AE$19&gt;0,$AE$18,"")</f>
        <v/>
      </c>
      <c r="L12" s="43" t="s">
        <v>4</v>
      </c>
      <c r="M12" s="44" t="str">
        <f>IF($AE$18+$AE$19&gt;0,$AE$19,"")</f>
        <v/>
      </c>
      <c r="N12" s="45" t="str">
        <f>IF($AE$15+$AE$16&gt;0,$AE$16,"")</f>
        <v/>
      </c>
      <c r="O12" s="43" t="s">
        <v>4</v>
      </c>
      <c r="P12" s="44" t="str">
        <f>IF($AE$15+$AE$16&gt;0,$AE$15,"")</f>
        <v/>
      </c>
      <c r="Q12" s="45" t="str">
        <f>IF($AE$9+$AE$10&gt;0,$AE$10,"")</f>
        <v/>
      </c>
      <c r="R12" s="43" t="s">
        <v>4</v>
      </c>
      <c r="S12" s="44" t="str">
        <f>IF($AE$9+$AE$10&gt;0,$AE$9,"")</f>
        <v/>
      </c>
      <c r="T12" s="68"/>
      <c r="U12" s="68"/>
      <c r="V12" s="69"/>
      <c r="W12" s="49">
        <f>SUM(K12,N12,Q12)</f>
        <v>0</v>
      </c>
      <c r="X12" s="50" t="s">
        <v>4</v>
      </c>
      <c r="Y12" s="51">
        <f>SUM(M12,P12,S12)</f>
        <v>0</v>
      </c>
      <c r="Z12" s="70">
        <f>SUM(IF(K12="",0,K12-M12)+IF(N12="",0,N12-P12)+IF(Q12="",0,Q12-S12))</f>
        <v>0</v>
      </c>
      <c r="AA12" s="71">
        <f>SUM(IF(K12="",0,1)+IF(K12&gt;M12,2)+IF(K12&lt;M12,-1))+(IF(N12="",0,1)+IF(N12&gt;P12,2)+IF(N12&lt;P12,-1))+(IF(Q12="",0,1)+IF(Q12&gt;S12,2)+IF(Q12&lt;S12,-1))+(IF(T12="",0,1)+IF(T12&gt;V12,2)+IF(T12&lt;V12,-1))</f>
        <v>0</v>
      </c>
      <c r="AB12" s="54">
        <f>IF($B$12="","",RANK($B$12,$B$9:$B$12,1))</f>
        <v>4</v>
      </c>
      <c r="AC12" s="317"/>
      <c r="AD12" s="342" t="str">
        <f>$K$19</f>
        <v>cc</v>
      </c>
      <c r="AE12" s="345"/>
      <c r="AF12" s="325"/>
    </row>
    <row r="13" spans="1:41" s="2" customFormat="1" ht="34.950000000000003" customHeight="1" thickBot="1" x14ac:dyDescent="0.3">
      <c r="A13" s="314"/>
      <c r="B13" s="1"/>
      <c r="C13" s="1"/>
      <c r="D13" s="1"/>
      <c r="E13" s="1"/>
      <c r="F13" s="1"/>
      <c r="G13" s="1"/>
      <c r="H13" s="1"/>
      <c r="I13" s="1"/>
      <c r="J13" s="313"/>
      <c r="K13" s="334"/>
      <c r="L13" s="334"/>
      <c r="M13" s="319"/>
      <c r="N13" s="319"/>
      <c r="O13" s="315"/>
      <c r="P13" s="315"/>
      <c r="Q13" s="315"/>
      <c r="R13" s="315"/>
      <c r="S13" s="315"/>
      <c r="T13" s="322"/>
      <c r="U13" s="322"/>
      <c r="V13" s="315"/>
      <c r="W13" s="315"/>
      <c r="X13" s="315"/>
      <c r="Y13" s="315"/>
      <c r="Z13" s="315"/>
      <c r="AA13" s="322"/>
      <c r="AB13" s="322"/>
      <c r="AC13" s="321"/>
      <c r="AD13" s="341" t="str">
        <f>$K$15</f>
        <v>aa</v>
      </c>
      <c r="AE13" s="346"/>
      <c r="AF13" s="325"/>
    </row>
    <row r="14" spans="1:41" s="2" customFormat="1" ht="34.950000000000003" customHeight="1" thickBot="1" x14ac:dyDescent="0.45">
      <c r="A14" s="314"/>
      <c r="B14" s="1"/>
      <c r="C14" s="1"/>
      <c r="D14" s="1"/>
      <c r="E14" s="1"/>
      <c r="F14" s="1"/>
      <c r="G14" s="1"/>
      <c r="H14" s="1"/>
      <c r="I14" s="1"/>
      <c r="J14" s="312"/>
      <c r="K14" s="312"/>
      <c r="L14" s="312"/>
      <c r="M14" s="312"/>
      <c r="N14" s="312"/>
      <c r="O14" s="315"/>
      <c r="P14" s="315"/>
      <c r="Q14" s="315"/>
      <c r="R14" s="315"/>
      <c r="S14" s="315"/>
      <c r="T14" s="322"/>
      <c r="U14" s="433" t="s">
        <v>5</v>
      </c>
      <c r="V14" s="434"/>
      <c r="W14" s="434"/>
      <c r="X14" s="434"/>
      <c r="Y14" s="434"/>
      <c r="Z14" s="434"/>
      <c r="AA14" s="434"/>
      <c r="AB14" s="353"/>
      <c r="AC14" s="322"/>
      <c r="AD14" s="352"/>
      <c r="AE14" s="330"/>
      <c r="AF14" s="325"/>
    </row>
    <row r="15" spans="1:41" s="2" customFormat="1" ht="34.950000000000003" customHeight="1" thickTop="1" thickBot="1" x14ac:dyDescent="0.3">
      <c r="A15" s="314"/>
      <c r="B15" s="1"/>
      <c r="C15" s="1"/>
      <c r="D15" s="1"/>
      <c r="E15" s="1"/>
      <c r="F15" s="1"/>
      <c r="G15" s="1"/>
      <c r="H15" s="1"/>
      <c r="I15" s="1"/>
      <c r="J15" s="335" t="s">
        <v>6</v>
      </c>
      <c r="K15" s="424" t="s">
        <v>7</v>
      </c>
      <c r="L15" s="424"/>
      <c r="M15" s="424"/>
      <c r="N15" s="424"/>
      <c r="O15" s="424"/>
      <c r="P15" s="424"/>
      <c r="Q15" s="424"/>
      <c r="R15" s="315"/>
      <c r="S15" s="315"/>
      <c r="T15" s="322"/>
      <c r="U15" s="410" t="str">
        <f>$I$9</f>
        <v>aa</v>
      </c>
      <c r="V15" s="413"/>
      <c r="W15" s="413"/>
      <c r="X15" s="413"/>
      <c r="Y15" s="413"/>
      <c r="Z15" s="413"/>
      <c r="AA15" s="414"/>
      <c r="AB15" s="356"/>
      <c r="AC15" s="321"/>
      <c r="AD15" s="342" t="str">
        <f>$K$17</f>
        <v>bb</v>
      </c>
      <c r="AE15" s="345"/>
      <c r="AF15" s="325"/>
    </row>
    <row r="16" spans="1:41" s="2" customFormat="1" ht="34.950000000000003" customHeight="1" thickTop="1" thickBot="1" x14ac:dyDescent="0.45">
      <c r="A16" s="314"/>
      <c r="B16" s="1"/>
      <c r="C16" s="1"/>
      <c r="D16" s="1"/>
      <c r="E16" s="1"/>
      <c r="F16" s="1"/>
      <c r="G16" s="1"/>
      <c r="H16" s="1"/>
      <c r="I16" s="1"/>
      <c r="J16" s="335"/>
      <c r="K16" s="357"/>
      <c r="L16" s="357"/>
      <c r="M16" s="357"/>
      <c r="N16" s="357"/>
      <c r="O16" s="358"/>
      <c r="P16" s="358"/>
      <c r="Q16" s="358"/>
      <c r="R16" s="315"/>
      <c r="S16" s="315"/>
      <c r="T16" s="322"/>
      <c r="U16" s="435" t="s">
        <v>8</v>
      </c>
      <c r="V16" s="436"/>
      <c r="W16" s="436"/>
      <c r="X16" s="436"/>
      <c r="Y16" s="436"/>
      <c r="Z16" s="436"/>
      <c r="AA16" s="436"/>
      <c r="AB16" s="336"/>
      <c r="AC16" s="322"/>
      <c r="AD16" s="341" t="str">
        <f>$K$21</f>
        <v>dd</v>
      </c>
      <c r="AE16" s="346"/>
      <c r="AF16" s="325"/>
    </row>
    <row r="17" spans="1:32" s="2" customFormat="1" ht="34.950000000000003" customHeight="1" thickTop="1" thickBot="1" x14ac:dyDescent="0.3">
      <c r="A17" s="314"/>
      <c r="B17" s="1"/>
      <c r="C17" s="1"/>
      <c r="D17" s="1"/>
      <c r="E17" s="1"/>
      <c r="F17" s="1"/>
      <c r="G17" s="1"/>
      <c r="H17" s="1"/>
      <c r="I17" s="1"/>
      <c r="J17" s="335" t="s">
        <v>9</v>
      </c>
      <c r="K17" s="407" t="s">
        <v>10</v>
      </c>
      <c r="L17" s="424"/>
      <c r="M17" s="424"/>
      <c r="N17" s="424"/>
      <c r="O17" s="424"/>
      <c r="P17" s="424"/>
      <c r="Q17" s="424"/>
      <c r="R17" s="315"/>
      <c r="S17" s="315"/>
      <c r="T17" s="322"/>
      <c r="U17" s="410" t="str">
        <f>$I$10</f>
        <v>bb</v>
      </c>
      <c r="V17" s="411"/>
      <c r="W17" s="411"/>
      <c r="X17" s="411"/>
      <c r="Y17" s="411"/>
      <c r="Z17" s="411"/>
      <c r="AA17" s="412"/>
      <c r="AB17" s="356"/>
      <c r="AC17" s="321"/>
      <c r="AD17" s="329"/>
      <c r="AE17" s="330"/>
      <c r="AF17" s="325"/>
    </row>
    <row r="18" spans="1:32" s="2" customFormat="1" ht="34.950000000000003" customHeight="1" thickTop="1" thickBot="1" x14ac:dyDescent="0.45">
      <c r="A18" s="314"/>
      <c r="B18" s="1"/>
      <c r="C18" s="1"/>
      <c r="D18" s="1"/>
      <c r="E18" s="1"/>
      <c r="F18" s="1"/>
      <c r="G18" s="1"/>
      <c r="H18" s="1"/>
      <c r="I18" s="1"/>
      <c r="J18" s="335"/>
      <c r="K18" s="359"/>
      <c r="L18" s="359"/>
      <c r="M18" s="359"/>
      <c r="N18" s="359"/>
      <c r="O18" s="358"/>
      <c r="P18" s="358"/>
      <c r="Q18" s="358"/>
      <c r="R18" s="315"/>
      <c r="S18" s="315"/>
      <c r="T18" s="322"/>
      <c r="U18" s="435" t="s">
        <v>11</v>
      </c>
      <c r="V18" s="436"/>
      <c r="W18" s="436"/>
      <c r="X18" s="436"/>
      <c r="Y18" s="436"/>
      <c r="Z18" s="436"/>
      <c r="AA18" s="436"/>
      <c r="AB18" s="336"/>
      <c r="AC18" s="322"/>
      <c r="AD18" s="342" t="str">
        <f>$K$21</f>
        <v>dd</v>
      </c>
      <c r="AE18" s="345"/>
      <c r="AF18" s="325"/>
    </row>
    <row r="19" spans="1:32" s="2" customFormat="1" ht="34.950000000000003" customHeight="1" thickTop="1" thickBot="1" x14ac:dyDescent="0.3">
      <c r="A19" s="314"/>
      <c r="B19" s="1"/>
      <c r="C19" s="1"/>
      <c r="D19" s="1"/>
      <c r="E19" s="1"/>
      <c r="F19" s="1"/>
      <c r="G19" s="1"/>
      <c r="H19" s="1"/>
      <c r="I19" s="1"/>
      <c r="J19" s="335" t="s">
        <v>12</v>
      </c>
      <c r="K19" s="407" t="s">
        <v>13</v>
      </c>
      <c r="L19" s="424"/>
      <c r="M19" s="424"/>
      <c r="N19" s="424"/>
      <c r="O19" s="424"/>
      <c r="P19" s="424"/>
      <c r="Q19" s="424"/>
      <c r="R19" s="319"/>
      <c r="S19" s="319"/>
      <c r="T19" s="319"/>
      <c r="U19" s="410" t="str">
        <f>$I$11</f>
        <v>cc</v>
      </c>
      <c r="V19" s="411"/>
      <c r="W19" s="411"/>
      <c r="X19" s="411"/>
      <c r="Y19" s="411"/>
      <c r="Z19" s="411"/>
      <c r="AA19" s="412"/>
      <c r="AB19" s="356"/>
      <c r="AC19" s="321"/>
      <c r="AD19" s="341" t="str">
        <f>$K$15</f>
        <v>aa</v>
      </c>
      <c r="AE19" s="346"/>
      <c r="AF19" s="325"/>
    </row>
    <row r="20" spans="1:32" s="2" customFormat="1" ht="34.950000000000003" customHeight="1" thickTop="1" thickBot="1" x14ac:dyDescent="0.45">
      <c r="A20" s="314"/>
      <c r="B20" s="1"/>
      <c r="C20" s="1"/>
      <c r="D20" s="1"/>
      <c r="E20" s="1"/>
      <c r="F20" s="1"/>
      <c r="G20" s="1"/>
      <c r="H20" s="1"/>
      <c r="I20" s="1"/>
      <c r="J20" s="335"/>
      <c r="K20" s="357"/>
      <c r="L20" s="357"/>
      <c r="M20" s="357"/>
      <c r="N20" s="357"/>
      <c r="O20" s="358"/>
      <c r="P20" s="358"/>
      <c r="Q20" s="360"/>
      <c r="R20" s="319"/>
      <c r="S20" s="319"/>
      <c r="T20" s="319"/>
      <c r="U20" s="435" t="s">
        <v>15</v>
      </c>
      <c r="V20" s="436"/>
      <c r="W20" s="436"/>
      <c r="X20" s="436"/>
      <c r="Y20" s="436"/>
      <c r="Z20" s="436"/>
      <c r="AA20" s="436"/>
      <c r="AB20" s="336"/>
      <c r="AC20" s="315"/>
      <c r="AD20" s="332"/>
      <c r="AE20" s="364"/>
      <c r="AF20" s="325"/>
    </row>
    <row r="21" spans="1:32" s="2" customFormat="1" ht="34.950000000000003" customHeight="1" thickTop="1" thickBot="1" x14ac:dyDescent="0.3">
      <c r="A21" s="314"/>
      <c r="B21" s="1"/>
      <c r="C21" s="1"/>
      <c r="D21" s="1"/>
      <c r="E21" s="1"/>
      <c r="F21" s="1"/>
      <c r="G21" s="1"/>
      <c r="H21" s="1"/>
      <c r="I21" s="1"/>
      <c r="J21" s="335" t="s">
        <v>16</v>
      </c>
      <c r="K21" s="424" t="s">
        <v>17</v>
      </c>
      <c r="L21" s="424"/>
      <c r="M21" s="424"/>
      <c r="N21" s="424"/>
      <c r="O21" s="424"/>
      <c r="P21" s="424"/>
      <c r="Q21" s="424"/>
      <c r="R21" s="315"/>
      <c r="S21" s="315"/>
      <c r="T21" s="315"/>
      <c r="U21" s="429" t="str">
        <f>$I$12</f>
        <v>dd</v>
      </c>
      <c r="V21" s="430"/>
      <c r="W21" s="430"/>
      <c r="X21" s="430"/>
      <c r="Y21" s="430"/>
      <c r="Z21" s="430"/>
      <c r="AA21" s="431"/>
      <c r="AB21" s="356"/>
      <c r="AC21" s="321"/>
      <c r="AD21" s="342" t="str">
        <f>$K$19</f>
        <v>cc</v>
      </c>
      <c r="AE21" s="345"/>
      <c r="AF21" s="325"/>
    </row>
    <row r="22" spans="1:32" s="2" customFormat="1" ht="34.950000000000003" customHeight="1" thickTop="1" thickBot="1" x14ac:dyDescent="0.3">
      <c r="A22" s="314"/>
      <c r="B22" s="1"/>
      <c r="C22" s="1"/>
      <c r="D22" s="1"/>
      <c r="E22" s="1"/>
      <c r="F22" s="1"/>
      <c r="G22" s="1"/>
      <c r="H22" s="1"/>
      <c r="I22" s="1"/>
      <c r="J22" s="335"/>
      <c r="K22" s="312"/>
      <c r="L22" s="312"/>
      <c r="M22" s="312"/>
      <c r="N22" s="312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41" t="str">
        <f>$K$17</f>
        <v>bb</v>
      </c>
      <c r="AE22" s="346"/>
      <c r="AF22" s="325"/>
    </row>
    <row r="23" spans="1:32" ht="34.950000000000003" customHeight="1" thickBot="1" x14ac:dyDescent="0.35">
      <c r="A23" s="333"/>
      <c r="B23" s="55"/>
      <c r="C23" s="55"/>
      <c r="D23" s="55"/>
      <c r="E23" s="55"/>
      <c r="F23" s="55"/>
      <c r="G23" s="55"/>
      <c r="H23" s="55"/>
      <c r="I23" s="55"/>
      <c r="J23" s="408"/>
      <c r="K23" s="409"/>
      <c r="L23" s="409"/>
      <c r="M23" s="409"/>
      <c r="N23" s="409"/>
      <c r="O23" s="409"/>
      <c r="P23" s="337"/>
      <c r="Q23" s="400"/>
      <c r="R23" s="400"/>
      <c r="S23" s="400"/>
      <c r="T23" s="400"/>
      <c r="U23" s="400"/>
      <c r="V23" s="354"/>
      <c r="W23" s="354"/>
      <c r="X23" s="354"/>
      <c r="Y23" s="354"/>
      <c r="Z23" s="338"/>
      <c r="AA23" s="339"/>
      <c r="AB23" s="339"/>
      <c r="AC23" s="400"/>
      <c r="AD23" s="400"/>
      <c r="AE23" s="432"/>
      <c r="AF23" s="327"/>
    </row>
  </sheetData>
  <mergeCells count="22">
    <mergeCell ref="U16:AA16"/>
    <mergeCell ref="U18:AA18"/>
    <mergeCell ref="U20:AA20"/>
    <mergeCell ref="U15:AA15"/>
    <mergeCell ref="U17:AA17"/>
    <mergeCell ref="U19:AA19"/>
    <mergeCell ref="U21:AA21"/>
    <mergeCell ref="J23:O23"/>
    <mergeCell ref="Q23:U23"/>
    <mergeCell ref="K19:Q19"/>
    <mergeCell ref="K21:Q21"/>
    <mergeCell ref="AC23:AE23"/>
    <mergeCell ref="K15:Q15"/>
    <mergeCell ref="K17:Q17"/>
    <mergeCell ref="K2:AC2"/>
    <mergeCell ref="Q6:S8"/>
    <mergeCell ref="T6:V8"/>
    <mergeCell ref="AE4:AE5"/>
    <mergeCell ref="W8:Y8"/>
    <mergeCell ref="K6:M8"/>
    <mergeCell ref="N6:P8"/>
    <mergeCell ref="U14:AA14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4"/>
  <sheetViews>
    <sheetView showGridLines="0" zoomScale="50" workbookViewId="0">
      <selection activeCell="K6" sqref="K6:Y8"/>
    </sheetView>
  </sheetViews>
  <sheetFormatPr baseColWidth="10" defaultRowHeight="13.2" x14ac:dyDescent="0.25"/>
  <cols>
    <col min="1" max="1" width="5.6640625" style="328" customWidth="1"/>
    <col min="2" max="2" width="14.6640625" hidden="1" customWidth="1"/>
    <col min="3" max="3" width="6.6640625" hidden="1" customWidth="1"/>
    <col min="4" max="4" width="22.6640625" hidden="1" customWidth="1"/>
    <col min="5" max="6" width="6.6640625" hidden="1" customWidth="1"/>
    <col min="7" max="7" width="14.6640625" hidden="1" customWidth="1"/>
    <col min="8" max="8" width="6.6640625" hidden="1" customWidth="1"/>
    <col min="9" max="9" width="22.6640625" hidden="1" customWidth="1"/>
    <col min="10" max="10" width="22.6640625" customWidth="1"/>
    <col min="11" max="11" width="5.6640625" customWidth="1"/>
    <col min="12" max="12" width="1.6640625" customWidth="1"/>
    <col min="13" max="14" width="5.6640625" customWidth="1"/>
    <col min="15" max="15" width="1.6640625" customWidth="1"/>
    <col min="16" max="17" width="5.6640625" customWidth="1"/>
    <col min="18" max="18" width="1.6640625" customWidth="1"/>
    <col min="19" max="20" width="5.6640625" customWidth="1"/>
    <col min="21" max="21" width="1.6640625" customWidth="1"/>
    <col min="22" max="23" width="5.6640625" customWidth="1"/>
    <col min="24" max="24" width="1.6640625" customWidth="1"/>
    <col min="25" max="26" width="5.6640625" customWidth="1"/>
    <col min="27" max="27" width="1.6640625" customWidth="1"/>
    <col min="28" max="28" width="5.6640625" customWidth="1"/>
    <col min="29" max="31" width="7.6640625" customWidth="1"/>
    <col min="32" max="32" width="10.88671875" style="328" customWidth="1"/>
    <col min="33" max="33" width="27.33203125" customWidth="1"/>
    <col min="34" max="34" width="5.6640625" customWidth="1"/>
    <col min="35" max="35" width="5.6640625" style="328" customWidth="1"/>
  </cols>
  <sheetData>
    <row r="1" spans="1:35" ht="15" customHeight="1" x14ac:dyDescent="0.25">
      <c r="A1" s="348"/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26"/>
    </row>
    <row r="2" spans="1:35" ht="24.6" x14ac:dyDescent="0.25">
      <c r="A2" s="311"/>
      <c r="B2" s="312"/>
      <c r="C2" s="312"/>
      <c r="D2" s="312"/>
      <c r="E2" s="312"/>
      <c r="F2" s="312"/>
      <c r="G2" s="312"/>
      <c r="H2" s="312"/>
      <c r="I2" s="312"/>
      <c r="J2" s="312"/>
      <c r="K2" s="398" t="s">
        <v>88</v>
      </c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399"/>
      <c r="AE2" s="399"/>
      <c r="AF2" s="399"/>
      <c r="AG2" s="350"/>
      <c r="AH2" s="351"/>
      <c r="AI2" s="318"/>
    </row>
    <row r="3" spans="1:35" ht="19.95" customHeight="1" x14ac:dyDescent="0.25">
      <c r="A3" s="311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5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415" t="s">
        <v>83</v>
      </c>
      <c r="AI3" s="318"/>
    </row>
    <row r="4" spans="1:35" ht="34.950000000000003" customHeight="1" x14ac:dyDescent="0.25">
      <c r="A4" s="311"/>
      <c r="B4" s="312"/>
      <c r="C4" s="312"/>
      <c r="D4" s="312"/>
      <c r="E4" s="312"/>
      <c r="F4" s="312"/>
      <c r="G4" s="312"/>
      <c r="H4" s="312"/>
      <c r="I4" s="312"/>
      <c r="J4" s="312"/>
      <c r="K4" s="317"/>
      <c r="L4" s="317"/>
      <c r="M4" s="317"/>
      <c r="N4" s="317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416"/>
      <c r="AI4" s="318"/>
    </row>
    <row r="5" spans="1:35" ht="34.950000000000003" customHeight="1" x14ac:dyDescent="0.25">
      <c r="A5" s="311"/>
      <c r="B5" s="312"/>
      <c r="C5" s="312"/>
      <c r="D5" s="312"/>
      <c r="E5" s="312"/>
      <c r="F5" s="312"/>
      <c r="G5" s="312"/>
      <c r="H5" s="312"/>
      <c r="I5" s="312"/>
      <c r="J5" s="313"/>
      <c r="K5" s="319"/>
      <c r="L5" s="319"/>
      <c r="M5" s="319"/>
      <c r="N5" s="319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40" t="str">
        <f>$K$16</f>
        <v>aa</v>
      </c>
      <c r="AH5" s="345"/>
      <c r="AI5" s="318"/>
    </row>
    <row r="6" spans="1:35" s="2" customFormat="1" ht="34.950000000000003" customHeight="1" thickBot="1" x14ac:dyDescent="0.3">
      <c r="A6" s="314"/>
      <c r="B6" s="315"/>
      <c r="C6" s="315"/>
      <c r="D6" s="315"/>
      <c r="E6" s="315"/>
      <c r="F6" s="315"/>
      <c r="G6" s="315"/>
      <c r="H6" s="315"/>
      <c r="I6" s="315"/>
      <c r="J6" s="313"/>
      <c r="K6" s="401" t="str">
        <f>$K$16</f>
        <v>aa</v>
      </c>
      <c r="L6" s="402"/>
      <c r="M6" s="403"/>
      <c r="N6" s="401" t="str">
        <f>$K$18</f>
        <v>bb</v>
      </c>
      <c r="O6" s="402"/>
      <c r="P6" s="403"/>
      <c r="Q6" s="401" t="str">
        <f>$K$20</f>
        <v>cc</v>
      </c>
      <c r="R6" s="402"/>
      <c r="S6" s="403"/>
      <c r="T6" s="401" t="str">
        <f>$K$22</f>
        <v>dd</v>
      </c>
      <c r="U6" s="402"/>
      <c r="V6" s="403"/>
      <c r="W6" s="401" t="str">
        <f>$K$24</f>
        <v>ee</v>
      </c>
      <c r="X6" s="402"/>
      <c r="Y6" s="403"/>
      <c r="Z6" s="320"/>
      <c r="AA6" s="320"/>
      <c r="AB6" s="320"/>
      <c r="AC6" s="315"/>
      <c r="AD6" s="312"/>
      <c r="AE6" s="312"/>
      <c r="AF6" s="321"/>
      <c r="AG6" s="341" t="str">
        <f>$K$18</f>
        <v>bb</v>
      </c>
      <c r="AH6" s="346"/>
      <c r="AI6" s="325"/>
    </row>
    <row r="7" spans="1:35" s="2" customFormat="1" ht="34.950000000000003" customHeight="1" x14ac:dyDescent="0.3">
      <c r="A7" s="314"/>
      <c r="B7" s="315"/>
      <c r="C7" s="315"/>
      <c r="D7" s="315"/>
      <c r="E7" s="315"/>
      <c r="F7" s="315"/>
      <c r="G7" s="315"/>
      <c r="H7" s="315"/>
      <c r="I7" s="315"/>
      <c r="J7" s="312"/>
      <c r="K7" s="404"/>
      <c r="L7" s="405"/>
      <c r="M7" s="406"/>
      <c r="N7" s="404"/>
      <c r="O7" s="405"/>
      <c r="P7" s="406"/>
      <c r="Q7" s="404"/>
      <c r="R7" s="405"/>
      <c r="S7" s="406"/>
      <c r="T7" s="404"/>
      <c r="U7" s="405"/>
      <c r="V7" s="406"/>
      <c r="W7" s="404"/>
      <c r="X7" s="405"/>
      <c r="Y7" s="406"/>
      <c r="Z7" s="320"/>
      <c r="AA7" s="320"/>
      <c r="AB7" s="320"/>
      <c r="AC7" s="315"/>
      <c r="AD7" s="315"/>
      <c r="AE7" s="315"/>
      <c r="AF7" s="321"/>
      <c r="AG7" s="324"/>
      <c r="AH7" s="347"/>
      <c r="AI7" s="325"/>
    </row>
    <row r="8" spans="1:35" s="2" customFormat="1" ht="34.950000000000003" customHeight="1" thickBot="1" x14ac:dyDescent="0.3">
      <c r="A8" s="314"/>
      <c r="B8" s="316" t="s">
        <v>0</v>
      </c>
      <c r="C8" s="316"/>
      <c r="D8" s="316"/>
      <c r="E8" s="316"/>
      <c r="F8" s="316"/>
      <c r="G8" s="316"/>
      <c r="H8" s="316"/>
      <c r="I8" s="316"/>
      <c r="J8" s="312"/>
      <c r="K8" s="404"/>
      <c r="L8" s="405"/>
      <c r="M8" s="406"/>
      <c r="N8" s="404"/>
      <c r="O8" s="405"/>
      <c r="P8" s="406"/>
      <c r="Q8" s="404"/>
      <c r="R8" s="405"/>
      <c r="S8" s="406"/>
      <c r="T8" s="404"/>
      <c r="U8" s="405"/>
      <c r="V8" s="406"/>
      <c r="W8" s="404"/>
      <c r="X8" s="405"/>
      <c r="Y8" s="406"/>
      <c r="Z8" s="427" t="s">
        <v>82</v>
      </c>
      <c r="AA8" s="428"/>
      <c r="AB8" s="428"/>
      <c r="AC8" s="56" t="s">
        <v>14</v>
      </c>
      <c r="AD8" s="57" t="s">
        <v>2</v>
      </c>
      <c r="AE8" s="5" t="s">
        <v>3</v>
      </c>
      <c r="AF8" s="312"/>
      <c r="AG8" s="342" t="str">
        <f>$K$20</f>
        <v>cc</v>
      </c>
      <c r="AH8" s="345"/>
      <c r="AI8" s="325"/>
    </row>
    <row r="9" spans="1:35" s="2" customFormat="1" ht="34.950000000000003" customHeight="1" thickTop="1" thickBot="1" x14ac:dyDescent="0.3">
      <c r="A9" s="314"/>
      <c r="B9" s="6">
        <f>IF(J9="","-",RANK(F9,$F$9:$F$13,0)+RANK(E9,$E$9:$E$13,0)%+ROW()%%)</f>
        <v>1.0108999999999999</v>
      </c>
      <c r="C9" s="7">
        <f>IF(B9="","",RANK(B9,$B$9:$B$13,1))</f>
        <v>1</v>
      </c>
      <c r="D9" s="8" t="str">
        <f>$K$16</f>
        <v>aa</v>
      </c>
      <c r="E9" s="9">
        <f>$AC$9</f>
        <v>0</v>
      </c>
      <c r="F9" s="10">
        <f>$AD$9</f>
        <v>0</v>
      </c>
      <c r="G9" s="11">
        <f>SMALL($B$9:$B$13,1)</f>
        <v>1.0108999999999999</v>
      </c>
      <c r="H9" s="7">
        <f>IF(G9="","",RANK(G9,$G$9:$G$13,1))</f>
        <v>1</v>
      </c>
      <c r="I9" s="58" t="str">
        <f>INDEX($D$9:$D$13,MATCH(G9,$B$9:$B$13,0),1)</f>
        <v>aa</v>
      </c>
      <c r="J9" s="14" t="str">
        <f>$K$16</f>
        <v>aa</v>
      </c>
      <c r="K9" s="15"/>
      <c r="L9" s="16"/>
      <c r="M9" s="17"/>
      <c r="N9" s="18" t="str">
        <f>IF($AH$5+$AH$6&gt;0,$AH$5,"")</f>
        <v/>
      </c>
      <c r="O9" s="19" t="s">
        <v>4</v>
      </c>
      <c r="P9" s="72" t="str">
        <f>IF($AH$5+$AH$6&gt;0,$AH$6,"")</f>
        <v/>
      </c>
      <c r="Q9" s="18" t="str">
        <f>IF($AH$26+$AH$27&gt;0,$AH$26,"")</f>
        <v/>
      </c>
      <c r="R9" s="19" t="s">
        <v>4</v>
      </c>
      <c r="S9" s="20" t="str">
        <f>IF($AH$26+$AH$27&gt;0,$AH$27,"")</f>
        <v/>
      </c>
      <c r="T9" s="18" t="str">
        <f>IF($AH$17+$AH$18&gt;0,$AH$17,"")</f>
        <v/>
      </c>
      <c r="U9" s="72" t="s">
        <v>4</v>
      </c>
      <c r="V9" s="20" t="str">
        <f>IF($AH$17+$AH$18&gt;0,$AH$18,"")</f>
        <v/>
      </c>
      <c r="W9" s="18" t="str">
        <f>IF($AH$11+$AH$12&gt;0,$AH$11,"")</f>
        <v/>
      </c>
      <c r="X9" s="19" t="s">
        <v>4</v>
      </c>
      <c r="Y9" s="21" t="str">
        <f>IF($AH$11+$AH$12&gt;0,$AH$12,"")</f>
        <v/>
      </c>
      <c r="Z9" s="22">
        <f>SUM(N9,Q9,T9,W9)</f>
        <v>0</v>
      </c>
      <c r="AA9" s="23" t="s">
        <v>4</v>
      </c>
      <c r="AB9" s="24">
        <f>SUM(P9,S9,V9,Y9)</f>
        <v>0</v>
      </c>
      <c r="AC9" s="25">
        <f>SUM(IF(N9="",0,N9-P9)+IF(Q9="",0,Q9-S9)+IF(T9="",0,T9-V9)+IF(W9="",0,W9-Y9))</f>
        <v>0</v>
      </c>
      <c r="AD9" s="60">
        <f>SUM(IF(K9="",0,1)+IF(K9&gt;M9,2)+IF(K9&lt;M9,-1))+(IF(N9="",0,1)+IF(N9&gt;P9,2)+IF(N9&lt;P9,-1))+(IF(Q9="",0,1)+IF(Q9&gt;S9,2)+IF(Q9&lt;S9,-1))+(IF(T9="",0,1)+IF(T9&gt;V9,2)+IF(T9&lt;V9,-1))+(IF(W9="",0,1)+IF(W9&gt;Y9,2)+IF(W9&lt;Y9,-1))</f>
        <v>0</v>
      </c>
      <c r="AE9" s="27">
        <f>IF($B$9="","",RANK($B$9,$B$9:$B$13,1))</f>
        <v>1</v>
      </c>
      <c r="AF9" s="321"/>
      <c r="AG9" s="341" t="str">
        <f>$K$22</f>
        <v>dd</v>
      </c>
      <c r="AH9" s="346"/>
      <c r="AI9" s="325"/>
    </row>
    <row r="10" spans="1:35" s="2" customFormat="1" ht="34.950000000000003" customHeight="1" x14ac:dyDescent="0.25">
      <c r="A10" s="314"/>
      <c r="B10" s="6">
        <f>IF(J10="","-",RANK(F10,$F$9:$F$13,0)+RANK(E10,$E$9:$E$13,0)%+ROW()%%)</f>
        <v>1.0109999999999999</v>
      </c>
      <c r="C10" s="7">
        <f>IF(B10="","",RANK(B10,$B$9:$B$13,1))</f>
        <v>2</v>
      </c>
      <c r="D10" s="8" t="str">
        <f>$K$18</f>
        <v>bb</v>
      </c>
      <c r="E10" s="9">
        <f>$AC$10</f>
        <v>0</v>
      </c>
      <c r="F10" s="10">
        <f>$AD$10</f>
        <v>0</v>
      </c>
      <c r="G10" s="11">
        <f>SMALL($B$9:$B$13,2)</f>
        <v>1.0109999999999999</v>
      </c>
      <c r="H10" s="7">
        <f>IF(G10="","",RANK(G10,$G$9:$G$13,1))</f>
        <v>2</v>
      </c>
      <c r="I10" s="58" t="str">
        <f>INDEX($D$9:$D$13,MATCH(G10,$B$9:$B$13,0),1)</f>
        <v>bb</v>
      </c>
      <c r="J10" s="14" t="str">
        <f>$K$18</f>
        <v>bb</v>
      </c>
      <c r="K10" s="28" t="str">
        <f>IF($AH$5+$AH$6&gt;0,$AH$6,"")</f>
        <v/>
      </c>
      <c r="L10" s="29" t="s">
        <v>4</v>
      </c>
      <c r="M10" s="30" t="str">
        <f>IF($AH$5+$AH$6&gt;0,$AH$5,"")</f>
        <v/>
      </c>
      <c r="N10" s="31"/>
      <c r="O10" s="31"/>
      <c r="P10" s="31"/>
      <c r="Q10" s="73" t="str">
        <f>IF($AH$14+$AH$15&gt;0,$AH$14,"")</f>
        <v/>
      </c>
      <c r="R10" s="74" t="s">
        <v>4</v>
      </c>
      <c r="S10" s="75" t="str">
        <f>IF($AH$14+$AH$15&gt;0,$AH$15,"")</f>
        <v/>
      </c>
      <c r="T10" s="32" t="str">
        <f>IF($AH$29+$AH$30&gt;0,$AH$29,"")</f>
        <v/>
      </c>
      <c r="U10" s="29" t="s">
        <v>4</v>
      </c>
      <c r="V10" s="30" t="str">
        <f>IF($AH$29+$AH$30&gt;0,$AH$30,"")</f>
        <v/>
      </c>
      <c r="W10" s="32" t="str">
        <f>IF($AH$20+$AH$21&gt;0,$AH$20,"")</f>
        <v/>
      </c>
      <c r="X10" s="29" t="s">
        <v>4</v>
      </c>
      <c r="Y10" s="33" t="str">
        <f>IF($AH$20+$AH$21&gt;0,$AH$21,"")</f>
        <v/>
      </c>
      <c r="Z10" s="34">
        <f>SUM(K10,Q10,T10,W10)</f>
        <v>0</v>
      </c>
      <c r="AA10" s="35" t="s">
        <v>4</v>
      </c>
      <c r="AB10" s="36">
        <f>SUM(M10,S10,V10,Y10)</f>
        <v>0</v>
      </c>
      <c r="AC10" s="37">
        <f>SUM(IF(K10="",0,K10-M10)+IF(Q10="",0,Q10-S10)+IF(T10="",0,T10-V10)+IF(W10="",0,W10-Y10))</f>
        <v>0</v>
      </c>
      <c r="AD10" s="62">
        <f>SUM(IF(K10="",0,1)+IF(K10&gt;M10,2)+IF(K10&lt;M10,-1))+(IF(N10="",0,1)+IF(N10&gt;P10,2)+IF(N10&lt;P10,-1))+(IF(Q10="",0,1)+IF(Q10&gt;S10,2)+IF(Q10&lt;S10,-1))+(IF(T10="",0,1)+IF(T10&gt;V10,2)+IF(T10&lt;V10,-1))+(IF(W10="",0,1)+IF(W10&gt;Y10,2)+IF(W10&lt;Y10,-1))</f>
        <v>0</v>
      </c>
      <c r="AE10" s="39">
        <f>IF($B$10="","",RANK($B$10,$B$9:$B$13,1))</f>
        <v>2</v>
      </c>
      <c r="AF10" s="315"/>
      <c r="AG10" s="329"/>
      <c r="AH10" s="330"/>
      <c r="AI10" s="325"/>
    </row>
    <row r="11" spans="1:35" s="2" customFormat="1" ht="34.950000000000003" customHeight="1" x14ac:dyDescent="0.25">
      <c r="A11" s="314"/>
      <c r="B11" s="6">
        <f>IF(J11="","-",RANK(F11,$F$9:$F$13,0)+RANK(E11,$E$9:$E$13,0)%+ROW()%%)</f>
        <v>1.0111000000000001</v>
      </c>
      <c r="C11" s="7">
        <f>IF(B11="","",RANK(B11,$B$9:$B$13,1))</f>
        <v>3</v>
      </c>
      <c r="D11" s="8" t="str">
        <f>$K$20</f>
        <v>cc</v>
      </c>
      <c r="E11" s="9">
        <f>$AC$11</f>
        <v>0</v>
      </c>
      <c r="F11" s="10">
        <f>$AD$11</f>
        <v>0</v>
      </c>
      <c r="G11" s="11">
        <f>SMALL($B$9:$B$13,3)</f>
        <v>1.0111000000000001</v>
      </c>
      <c r="H11" s="7">
        <f>IF(G11="","",RANK(G11,$G$9:$G$13,1))</f>
        <v>3</v>
      </c>
      <c r="I11" s="58" t="str">
        <f>INDEX($D$9:$D$13,MATCH(G11,$B$9:$B$13,0),1)</f>
        <v>cc</v>
      </c>
      <c r="J11" s="14" t="str">
        <f>$K$20</f>
        <v>cc</v>
      </c>
      <c r="K11" s="28" t="str">
        <f>IF($AH$26+$AH$27&gt;0,$AH$27,"")</f>
        <v/>
      </c>
      <c r="L11" s="29" t="s">
        <v>4</v>
      </c>
      <c r="M11" s="30" t="str">
        <f>IF($AH$26+$AH$27&gt;0,$AH$26,"")</f>
        <v/>
      </c>
      <c r="N11" s="32" t="str">
        <f>IF($AH$14+$AH$15&gt;0,$AH$15,"")</f>
        <v/>
      </c>
      <c r="O11" s="29" t="s">
        <v>4</v>
      </c>
      <c r="P11" s="30" t="str">
        <f>IF($AH$14+$AH$15&gt;0,$AH$14,"")</f>
        <v/>
      </c>
      <c r="Q11" s="64"/>
      <c r="R11" s="65"/>
      <c r="S11" s="66"/>
      <c r="T11" s="32" t="str">
        <f>IF($AH$8+$AH$9&gt;0,$AH$8,"")</f>
        <v/>
      </c>
      <c r="U11" s="29" t="s">
        <v>4</v>
      </c>
      <c r="V11" s="30" t="str">
        <f>IF($AH$8+$AH$9&gt;0,$AH$9,"")</f>
        <v/>
      </c>
      <c r="W11" s="32" t="str">
        <f>IF($AH$32+$AH$33&gt;0,$AH$32,"")</f>
        <v/>
      </c>
      <c r="X11" s="29" t="s">
        <v>4</v>
      </c>
      <c r="Y11" s="33" t="str">
        <f>IF($AH$32+$AH$33&gt;0,$AH$33,"")</f>
        <v/>
      </c>
      <c r="Z11" s="34">
        <f>SUM(K11,N11,T11,W11)</f>
        <v>0</v>
      </c>
      <c r="AA11" s="35" t="s">
        <v>4</v>
      </c>
      <c r="AB11" s="36">
        <f>SUM(M11,P11,V11,Y11)</f>
        <v>0</v>
      </c>
      <c r="AC11" s="37">
        <f>SUM(IF(K11="",0,K11-M11)+IF(N11="",0,N11-P11)+IF(T11="",0,T11-V11)+IF(W11="",0,W11-Y11))</f>
        <v>0</v>
      </c>
      <c r="AD11" s="62">
        <f>SUM(IF(K11="",0,1)+IF(K11&gt;M11,2)+IF(K11&lt;M11,-1))+(IF(N11="",0,1)+IF(N11&gt;P11,2)+IF(N11&lt;P11,-1))+(IF(Q11="",0,1)+IF(Q11&gt;S11,2)+IF(Q11&lt;S11,-1))+(IF(T11="",0,1)+IF(T11&gt;V11,2)+IF(T11&lt;V11,-1))+(IF(W11="",0,1)+IF(W11&gt;Y11,2)+IF(W11&lt;Y11,-1))</f>
        <v>0</v>
      </c>
      <c r="AE11" s="39">
        <f>IF($B$11="","",RANK($B$11,$B$9:$B$13,1))</f>
        <v>3</v>
      </c>
      <c r="AF11" s="321"/>
      <c r="AG11" s="342" t="str">
        <f>$K$16</f>
        <v>aa</v>
      </c>
      <c r="AH11" s="345"/>
      <c r="AI11" s="325"/>
    </row>
    <row r="12" spans="1:35" s="2" customFormat="1" ht="34.950000000000003" customHeight="1" thickBot="1" x14ac:dyDescent="0.3">
      <c r="A12" s="314"/>
      <c r="B12" s="6">
        <f>IF(J12="","-",RANK(F12,$F$9:$F$13,0)+RANK(E12,$E$9:$E$13,0)%+ROW()%%)</f>
        <v>1.0112000000000001</v>
      </c>
      <c r="C12" s="7">
        <f>IF(B12="","",RANK(B12,$B$9:$B$13,1))</f>
        <v>4</v>
      </c>
      <c r="D12" s="8" t="str">
        <f>$K$22</f>
        <v>dd</v>
      </c>
      <c r="E12" s="9">
        <f>$AC$12</f>
        <v>0</v>
      </c>
      <c r="F12" s="10">
        <f>$AD$12</f>
        <v>0</v>
      </c>
      <c r="G12" s="11">
        <f>SMALL($B$9:$B$13,4)</f>
        <v>1.0112000000000001</v>
      </c>
      <c r="H12" s="7">
        <f>IF(G12="","",RANK(G12,$G$9:$G$13,1))</f>
        <v>4</v>
      </c>
      <c r="I12" s="58" t="str">
        <f>INDEX($D$9:$D$13,MATCH(G12,$B$9:$B$13,0),1)</f>
        <v>dd</v>
      </c>
      <c r="J12" s="14" t="str">
        <f>$K$22</f>
        <v>dd</v>
      </c>
      <c r="K12" s="28" t="str">
        <f>IF($AH$17+$AH$18&gt;0,$AH$18,"")</f>
        <v/>
      </c>
      <c r="L12" s="29" t="s">
        <v>4</v>
      </c>
      <c r="M12" s="30" t="str">
        <f>IF($AH$17+$AH$18&gt;0,$AH$17,"")</f>
        <v/>
      </c>
      <c r="N12" s="32" t="str">
        <f>IF($AH$29+$AH$30&gt;0,$AH$30,"")</f>
        <v/>
      </c>
      <c r="O12" s="29" t="s">
        <v>4</v>
      </c>
      <c r="P12" s="30" t="str">
        <f>IF($AH$29+$AH$30&gt;0,$AH$29,"")</f>
        <v/>
      </c>
      <c r="Q12" s="32" t="str">
        <f>IF($AH$8+$AH$9&gt;0,$AH$9,"")</f>
        <v/>
      </c>
      <c r="R12" s="29" t="s">
        <v>4</v>
      </c>
      <c r="S12" s="30" t="str">
        <f>IF($AH$8+$AH$9&gt;0,$AH$8,"")</f>
        <v/>
      </c>
      <c r="T12" s="64"/>
      <c r="U12" s="65"/>
      <c r="V12" s="66"/>
      <c r="W12" s="32" t="str">
        <f>IF($AH$23+$AH$24&gt;0,$AH$23,"")</f>
        <v/>
      </c>
      <c r="X12" s="29" t="s">
        <v>4</v>
      </c>
      <c r="Y12" s="33" t="str">
        <f>IF($AH$23+$AH$24&gt;0,$AH$24,"")</f>
        <v/>
      </c>
      <c r="Z12" s="34">
        <f>SUM(K12,N12,Q12,W12)</f>
        <v>0</v>
      </c>
      <c r="AA12" s="76" t="s">
        <v>4</v>
      </c>
      <c r="AB12" s="36">
        <f>SUM(M12,P12,S12,Y12)</f>
        <v>0</v>
      </c>
      <c r="AC12" s="37">
        <f>SUM(IF(K12="",0,K12-M12)+IF(N12="",0,N12-P12)+IF(Q12="",0,Q12-S12)+IF(W12="",0,W12-Y12))</f>
        <v>0</v>
      </c>
      <c r="AD12" s="62">
        <f>SUM(IF(K12="",0,1)+IF(K12&gt;M12,2)+IF(K12&lt;M12,-1))+(IF(N12="",0,1)+IF(N12&gt;P12,2)+IF(N12&lt;P12,-1))+(IF(Q12="",0,1)+IF(Q12&gt;S12,2)+IF(Q12&lt;S12,-1))+(IF(T12="",0,1)+IF(T12&gt;V12,2)+IF(T12&lt;V12,-1))+(IF(W12="",0,1)+IF(W12&gt;Y12,2)+IF(W12&lt;Y12,-1))</f>
        <v>0</v>
      </c>
      <c r="AE12" s="39">
        <f>IF($B$12="","",RANK($B$12,$B$9:$B$13,1))</f>
        <v>4</v>
      </c>
      <c r="AF12" s="321"/>
      <c r="AG12" s="341" t="str">
        <f>$K$24</f>
        <v>ee</v>
      </c>
      <c r="AH12" s="346"/>
      <c r="AI12" s="325"/>
    </row>
    <row r="13" spans="1:35" s="2" customFormat="1" ht="34.950000000000003" customHeight="1" thickBot="1" x14ac:dyDescent="0.3">
      <c r="A13" s="314"/>
      <c r="B13" s="12">
        <f>IF(J13="","-",RANK(F13,$F$9:$F$13,0)+RANK(E13,$E$9:$E$13,0)%+ROW()%%)</f>
        <v>1.0113000000000001</v>
      </c>
      <c r="C13" s="10">
        <f>IF(B13="","",RANK(B13,$B$9:$B$13,1))</f>
        <v>5</v>
      </c>
      <c r="D13" s="41" t="str">
        <f>$K$24</f>
        <v>ee</v>
      </c>
      <c r="E13" s="9">
        <f>$AC$13</f>
        <v>0</v>
      </c>
      <c r="F13" s="10">
        <f>$AD$13</f>
        <v>0</v>
      </c>
      <c r="G13" s="40">
        <f>SMALL($B$9:$B$13,5)</f>
        <v>1.0113000000000001</v>
      </c>
      <c r="H13" s="12">
        <f>IF(G13="","",RANK(G13,$G$9:$G$13,1))</f>
        <v>5</v>
      </c>
      <c r="I13" s="67" t="str">
        <f>INDEX($D$9:$D$13,MATCH(G13,$B$9:$B$13,0),1)</f>
        <v>ee</v>
      </c>
      <c r="J13" s="14" t="str">
        <f>$K$24</f>
        <v>ee</v>
      </c>
      <c r="K13" s="42" t="str">
        <f>IF($AH$11+$AH$12&gt;0,$AH$12,"")</f>
        <v/>
      </c>
      <c r="L13" s="43" t="s">
        <v>4</v>
      </c>
      <c r="M13" s="44" t="str">
        <f>IF($AH$11+$AH$12&gt;0,$AH$11,"")</f>
        <v/>
      </c>
      <c r="N13" s="45" t="str">
        <f>IF($AH$20+$AH$21&gt;0,$AH$21,"")</f>
        <v/>
      </c>
      <c r="O13" s="43" t="s">
        <v>4</v>
      </c>
      <c r="P13" s="44" t="str">
        <f>IF($AH$20+$AH$21&gt;0,$AH$20,"")</f>
        <v/>
      </c>
      <c r="Q13" s="45" t="str">
        <f>IF($AH$32+$AH$33&gt;0,$AH$33,"")</f>
        <v/>
      </c>
      <c r="R13" s="43" t="s">
        <v>4</v>
      </c>
      <c r="S13" s="44" t="str">
        <f>IF($AH$32+$AH$33&gt;0,$AH$32,"")</f>
        <v/>
      </c>
      <c r="T13" s="45" t="str">
        <f>IF($AH$23+$AH$24&gt;0,$AH$24,"")</f>
        <v/>
      </c>
      <c r="U13" s="77" t="s">
        <v>4</v>
      </c>
      <c r="V13" s="44" t="str">
        <f>IF($AH$23+$AH$24&gt;0,$AH$23,"")</f>
        <v/>
      </c>
      <c r="W13" s="46"/>
      <c r="X13" s="47"/>
      <c r="Y13" s="48"/>
      <c r="Z13" s="49">
        <f>SUM(K13,N13,Q13,T13)</f>
        <v>0</v>
      </c>
      <c r="AA13" s="50" t="s">
        <v>4</v>
      </c>
      <c r="AB13" s="51">
        <f>SUM(M13,P13,S13,V13)</f>
        <v>0</v>
      </c>
      <c r="AC13" s="52">
        <f>SUM(IF(K13="",0,K13-M13)+IF(N13="",0,N13-P13)+IF(Q13="",0,Q13-S13)+IF(T13="",0,T13-V13))</f>
        <v>0</v>
      </c>
      <c r="AD13" s="71">
        <f>SUM(IF(K13="",0,1)+IF(K13&gt;M13,2)+IF(K13&lt;M13,-1))+(IF(N13="",0,1)+IF(N13&gt;P13,2)+IF(N13&lt;P13,-1))+(IF(Q13="",0,1)+IF(Q13&gt;S13,2)+IF(Q13&lt;S13,-1))+(IF(T13="",0,1)+IF(T13&gt;V13,2)+IF(T13&lt;V13,-1))+(IF(W13="",0,1)+IF(W13&gt;Y13,2)+IF(W13&lt;Y13,-1))</f>
        <v>0</v>
      </c>
      <c r="AE13" s="54">
        <f>IF($B$13="","",RANK($B$13,$B$9:$B$13,1))</f>
        <v>5</v>
      </c>
      <c r="AF13" s="317"/>
      <c r="AG13" s="352"/>
      <c r="AH13" s="330"/>
      <c r="AI13" s="325"/>
    </row>
    <row r="14" spans="1:35" s="2" customFormat="1" ht="34.950000000000003" customHeight="1" x14ac:dyDescent="0.25">
      <c r="A14" s="314"/>
      <c r="B14" s="1"/>
      <c r="C14" s="1"/>
      <c r="D14" s="1"/>
      <c r="E14" s="1"/>
      <c r="F14" s="1"/>
      <c r="G14" s="1"/>
      <c r="H14" s="1"/>
      <c r="I14" s="1"/>
      <c r="J14" s="313"/>
      <c r="K14" s="334"/>
      <c r="L14" s="334"/>
      <c r="M14" s="319"/>
      <c r="N14" s="319"/>
      <c r="O14" s="315"/>
      <c r="P14" s="315"/>
      <c r="Q14" s="315"/>
      <c r="R14" s="315"/>
      <c r="S14" s="315"/>
      <c r="T14" s="315"/>
      <c r="U14" s="315"/>
      <c r="V14" s="315"/>
      <c r="W14" s="322"/>
      <c r="X14" s="322"/>
      <c r="Y14" s="315"/>
      <c r="Z14" s="315"/>
      <c r="AA14" s="315"/>
      <c r="AB14" s="315"/>
      <c r="AC14" s="315"/>
      <c r="AD14" s="322"/>
      <c r="AE14" s="322"/>
      <c r="AF14" s="321"/>
      <c r="AG14" s="342" t="str">
        <f>$K$18</f>
        <v>bb</v>
      </c>
      <c r="AH14" s="345"/>
      <c r="AI14" s="325"/>
    </row>
    <row r="15" spans="1:35" s="2" customFormat="1" ht="34.950000000000003" customHeight="1" thickBot="1" x14ac:dyDescent="0.45">
      <c r="A15" s="314"/>
      <c r="B15" s="1"/>
      <c r="C15" s="1"/>
      <c r="D15" s="1"/>
      <c r="E15" s="1"/>
      <c r="F15" s="1"/>
      <c r="G15" s="1"/>
      <c r="H15" s="1"/>
      <c r="I15" s="1"/>
      <c r="J15" s="312"/>
      <c r="K15" s="312"/>
      <c r="L15" s="312"/>
      <c r="M15" s="312"/>
      <c r="N15" s="312"/>
      <c r="O15" s="315"/>
      <c r="P15" s="315"/>
      <c r="Q15" s="315"/>
      <c r="R15" s="315"/>
      <c r="S15" s="315"/>
      <c r="T15" s="315"/>
      <c r="U15" s="315"/>
      <c r="V15" s="315"/>
      <c r="W15" s="437" t="s">
        <v>5</v>
      </c>
      <c r="X15" s="438"/>
      <c r="Y15" s="438"/>
      <c r="Z15" s="438"/>
      <c r="AA15" s="438"/>
      <c r="AB15" s="438"/>
      <c r="AC15" s="438"/>
      <c r="AD15" s="363"/>
      <c r="AE15" s="353"/>
      <c r="AF15" s="322"/>
      <c r="AG15" s="341" t="str">
        <f>$K$20</f>
        <v>cc</v>
      </c>
      <c r="AH15" s="346"/>
      <c r="AI15" s="325"/>
    </row>
    <row r="16" spans="1:35" s="2" customFormat="1" ht="34.950000000000003" customHeight="1" thickTop="1" thickBot="1" x14ac:dyDescent="0.3">
      <c r="A16" s="314"/>
      <c r="B16" s="1"/>
      <c r="C16" s="1"/>
      <c r="D16" s="1"/>
      <c r="E16" s="1"/>
      <c r="F16" s="1"/>
      <c r="G16" s="1"/>
      <c r="H16" s="1"/>
      <c r="I16" s="1"/>
      <c r="J16" s="335" t="s">
        <v>6</v>
      </c>
      <c r="K16" s="424" t="s">
        <v>7</v>
      </c>
      <c r="L16" s="424"/>
      <c r="M16" s="424"/>
      <c r="N16" s="424"/>
      <c r="O16" s="424"/>
      <c r="P16" s="424"/>
      <c r="Q16" s="424"/>
      <c r="R16" s="315"/>
      <c r="S16" s="315"/>
      <c r="T16" s="315"/>
      <c r="U16" s="315"/>
      <c r="V16" s="315"/>
      <c r="W16" s="410" t="str">
        <f>$I$9</f>
        <v>aa</v>
      </c>
      <c r="X16" s="439"/>
      <c r="Y16" s="439"/>
      <c r="Z16" s="439"/>
      <c r="AA16" s="439"/>
      <c r="AB16" s="439"/>
      <c r="AC16" s="440"/>
      <c r="AD16" s="356"/>
      <c r="AE16" s="356"/>
      <c r="AF16" s="321"/>
      <c r="AG16" s="329"/>
      <c r="AH16" s="330"/>
      <c r="AI16" s="325"/>
    </row>
    <row r="17" spans="1:35" s="2" customFormat="1" ht="34.950000000000003" customHeight="1" thickTop="1" thickBot="1" x14ac:dyDescent="0.45">
      <c r="A17" s="314"/>
      <c r="B17" s="1"/>
      <c r="C17" s="1"/>
      <c r="D17" s="1"/>
      <c r="E17" s="1"/>
      <c r="F17" s="1"/>
      <c r="G17" s="1"/>
      <c r="H17" s="1"/>
      <c r="I17" s="1"/>
      <c r="J17" s="335"/>
      <c r="K17" s="312"/>
      <c r="L17" s="312"/>
      <c r="M17" s="312"/>
      <c r="N17" s="312"/>
      <c r="O17" s="315"/>
      <c r="P17" s="315"/>
      <c r="Q17" s="315"/>
      <c r="R17" s="315"/>
      <c r="S17" s="315"/>
      <c r="T17" s="315"/>
      <c r="U17" s="315"/>
      <c r="V17" s="315"/>
      <c r="W17" s="437" t="s">
        <v>8</v>
      </c>
      <c r="X17" s="438"/>
      <c r="Y17" s="438"/>
      <c r="Z17" s="438"/>
      <c r="AA17" s="438"/>
      <c r="AB17" s="438"/>
      <c r="AC17" s="438"/>
      <c r="AD17" s="363"/>
      <c r="AE17" s="336"/>
      <c r="AF17" s="322"/>
      <c r="AG17" s="342" t="str">
        <f>$K$16</f>
        <v>aa</v>
      </c>
      <c r="AH17" s="345"/>
      <c r="AI17" s="325"/>
    </row>
    <row r="18" spans="1:35" s="2" customFormat="1" ht="34.950000000000003" customHeight="1" thickTop="1" thickBot="1" x14ac:dyDescent="0.3">
      <c r="A18" s="314"/>
      <c r="B18" s="1"/>
      <c r="C18" s="1"/>
      <c r="D18" s="1"/>
      <c r="E18" s="1"/>
      <c r="F18" s="1"/>
      <c r="G18" s="1"/>
      <c r="H18" s="1"/>
      <c r="I18" s="1"/>
      <c r="J18" s="335" t="s">
        <v>9</v>
      </c>
      <c r="K18" s="407" t="s">
        <v>10</v>
      </c>
      <c r="L18" s="424"/>
      <c r="M18" s="424"/>
      <c r="N18" s="424"/>
      <c r="O18" s="424"/>
      <c r="P18" s="424"/>
      <c r="Q18" s="424"/>
      <c r="R18" s="315"/>
      <c r="S18" s="315"/>
      <c r="T18" s="315"/>
      <c r="U18" s="315"/>
      <c r="V18" s="315"/>
      <c r="W18" s="410" t="str">
        <f>$I$10</f>
        <v>bb</v>
      </c>
      <c r="X18" s="439"/>
      <c r="Y18" s="439"/>
      <c r="Z18" s="439"/>
      <c r="AA18" s="439"/>
      <c r="AB18" s="439"/>
      <c r="AC18" s="440"/>
      <c r="AD18" s="356"/>
      <c r="AE18" s="356"/>
      <c r="AF18" s="321"/>
      <c r="AG18" s="341" t="str">
        <f>$K$22</f>
        <v>dd</v>
      </c>
      <c r="AH18" s="346"/>
      <c r="AI18" s="325"/>
    </row>
    <row r="19" spans="1:35" s="2" customFormat="1" ht="34.950000000000003" customHeight="1" thickTop="1" thickBot="1" x14ac:dyDescent="0.45">
      <c r="A19" s="314"/>
      <c r="B19" s="1"/>
      <c r="C19" s="1"/>
      <c r="D19" s="1"/>
      <c r="E19" s="1"/>
      <c r="F19" s="1"/>
      <c r="G19" s="1"/>
      <c r="H19" s="1"/>
      <c r="I19" s="1"/>
      <c r="J19" s="335"/>
      <c r="K19" s="319"/>
      <c r="L19" s="319"/>
      <c r="M19" s="319"/>
      <c r="N19" s="319"/>
      <c r="O19" s="315"/>
      <c r="P19" s="315"/>
      <c r="Q19" s="315"/>
      <c r="R19" s="315"/>
      <c r="S19" s="315"/>
      <c r="T19" s="315"/>
      <c r="U19" s="315"/>
      <c r="V19" s="315"/>
      <c r="W19" s="437" t="s">
        <v>11</v>
      </c>
      <c r="X19" s="438"/>
      <c r="Y19" s="438"/>
      <c r="Z19" s="438"/>
      <c r="AA19" s="438"/>
      <c r="AB19" s="438"/>
      <c r="AC19" s="438"/>
      <c r="AD19" s="363"/>
      <c r="AE19" s="336"/>
      <c r="AF19" s="322"/>
      <c r="AG19" s="332"/>
      <c r="AH19" s="364"/>
      <c r="AI19" s="325"/>
    </row>
    <row r="20" spans="1:35" s="2" customFormat="1" ht="34.950000000000003" customHeight="1" thickTop="1" thickBot="1" x14ac:dyDescent="0.3">
      <c r="A20" s="314"/>
      <c r="B20" s="1"/>
      <c r="C20" s="1"/>
      <c r="D20" s="1"/>
      <c r="E20" s="1"/>
      <c r="F20" s="1"/>
      <c r="G20" s="1"/>
      <c r="H20" s="1"/>
      <c r="I20" s="1"/>
      <c r="J20" s="335" t="s">
        <v>12</v>
      </c>
      <c r="K20" s="407" t="s">
        <v>13</v>
      </c>
      <c r="L20" s="424"/>
      <c r="M20" s="424"/>
      <c r="N20" s="424"/>
      <c r="O20" s="424"/>
      <c r="P20" s="424"/>
      <c r="Q20" s="424"/>
      <c r="R20" s="319"/>
      <c r="S20" s="319"/>
      <c r="T20" s="319"/>
      <c r="U20" s="319"/>
      <c r="V20" s="319"/>
      <c r="W20" s="410" t="str">
        <f>$I$11</f>
        <v>cc</v>
      </c>
      <c r="X20" s="439"/>
      <c r="Y20" s="439"/>
      <c r="Z20" s="439"/>
      <c r="AA20" s="439"/>
      <c r="AB20" s="439"/>
      <c r="AC20" s="440"/>
      <c r="AD20" s="356"/>
      <c r="AE20" s="356"/>
      <c r="AF20" s="321"/>
      <c r="AG20" s="342" t="str">
        <f>$K$18</f>
        <v>bb</v>
      </c>
      <c r="AH20" s="345"/>
      <c r="AI20" s="325"/>
    </row>
    <row r="21" spans="1:35" s="2" customFormat="1" ht="34.950000000000003" customHeight="1" thickTop="1" thickBot="1" x14ac:dyDescent="0.45">
      <c r="A21" s="314"/>
      <c r="B21" s="1"/>
      <c r="C21" s="1"/>
      <c r="D21" s="1"/>
      <c r="E21" s="1"/>
      <c r="F21" s="1"/>
      <c r="G21" s="1"/>
      <c r="H21" s="1"/>
      <c r="I21" s="1"/>
      <c r="J21" s="335"/>
      <c r="K21" s="312"/>
      <c r="L21" s="312"/>
      <c r="M21" s="312"/>
      <c r="N21" s="312"/>
      <c r="O21" s="315"/>
      <c r="P21" s="315"/>
      <c r="Q21" s="313"/>
      <c r="R21" s="319"/>
      <c r="S21" s="319"/>
      <c r="T21" s="319"/>
      <c r="U21" s="319"/>
      <c r="V21" s="319"/>
      <c r="W21" s="437" t="s">
        <v>15</v>
      </c>
      <c r="X21" s="438"/>
      <c r="Y21" s="438"/>
      <c r="Z21" s="438"/>
      <c r="AA21" s="438"/>
      <c r="AB21" s="438"/>
      <c r="AC21" s="438"/>
      <c r="AD21" s="363"/>
      <c r="AE21" s="336"/>
      <c r="AF21" s="315"/>
      <c r="AG21" s="341" t="str">
        <f>$K$24</f>
        <v>ee</v>
      </c>
      <c r="AH21" s="346"/>
      <c r="AI21" s="325"/>
    </row>
    <row r="22" spans="1:35" s="2" customFormat="1" ht="34.950000000000003" customHeight="1" thickTop="1" thickBot="1" x14ac:dyDescent="0.3">
      <c r="A22" s="314"/>
      <c r="B22" s="1"/>
      <c r="C22" s="1"/>
      <c r="D22" s="1"/>
      <c r="E22" s="1"/>
      <c r="F22" s="1"/>
      <c r="G22" s="1"/>
      <c r="H22" s="1"/>
      <c r="I22" s="1"/>
      <c r="J22" s="335" t="s">
        <v>16</v>
      </c>
      <c r="K22" s="424" t="s">
        <v>17</v>
      </c>
      <c r="L22" s="424"/>
      <c r="M22" s="424"/>
      <c r="N22" s="424"/>
      <c r="O22" s="424"/>
      <c r="P22" s="424"/>
      <c r="Q22" s="424"/>
      <c r="R22" s="315"/>
      <c r="S22" s="315"/>
      <c r="T22" s="315"/>
      <c r="U22" s="315"/>
      <c r="V22" s="315"/>
      <c r="W22" s="410" t="str">
        <f>$I$12</f>
        <v>dd</v>
      </c>
      <c r="X22" s="439"/>
      <c r="Y22" s="439"/>
      <c r="Z22" s="439"/>
      <c r="AA22" s="439"/>
      <c r="AB22" s="439"/>
      <c r="AC22" s="440"/>
      <c r="AD22" s="356"/>
      <c r="AE22" s="356"/>
      <c r="AF22" s="321"/>
      <c r="AG22" s="331"/>
      <c r="AH22" s="365"/>
      <c r="AI22" s="325"/>
    </row>
    <row r="23" spans="1:35" s="2" customFormat="1" ht="34.950000000000003" customHeight="1" thickTop="1" thickBot="1" x14ac:dyDescent="0.45">
      <c r="A23" s="314"/>
      <c r="B23" s="1"/>
      <c r="C23" s="1"/>
      <c r="D23" s="1"/>
      <c r="E23" s="1"/>
      <c r="F23" s="1"/>
      <c r="G23" s="1"/>
      <c r="H23" s="1"/>
      <c r="I23" s="1"/>
      <c r="J23" s="312"/>
      <c r="K23" s="312"/>
      <c r="L23" s="312"/>
      <c r="M23" s="312"/>
      <c r="N23" s="312"/>
      <c r="O23" s="315"/>
      <c r="P23" s="315"/>
      <c r="Q23" s="315"/>
      <c r="R23" s="315"/>
      <c r="S23" s="315"/>
      <c r="T23" s="315"/>
      <c r="U23" s="315"/>
      <c r="V23" s="315"/>
      <c r="W23" s="437" t="s">
        <v>18</v>
      </c>
      <c r="X23" s="438"/>
      <c r="Y23" s="438"/>
      <c r="Z23" s="438"/>
      <c r="AA23" s="438"/>
      <c r="AB23" s="438"/>
      <c r="AC23" s="438"/>
      <c r="AD23" s="315"/>
      <c r="AE23" s="315"/>
      <c r="AF23" s="315"/>
      <c r="AG23" s="342" t="str">
        <f>$K$22</f>
        <v>dd</v>
      </c>
      <c r="AH23" s="345"/>
      <c r="AI23" s="325"/>
    </row>
    <row r="24" spans="1:35" s="2" customFormat="1" ht="34.950000000000003" customHeight="1" thickTop="1" thickBot="1" x14ac:dyDescent="0.3">
      <c r="A24" s="314"/>
      <c r="B24" s="1"/>
      <c r="C24" s="1"/>
      <c r="D24" s="1"/>
      <c r="E24" s="1"/>
      <c r="F24" s="1"/>
      <c r="G24" s="1"/>
      <c r="H24" s="1"/>
      <c r="I24" s="1"/>
      <c r="J24" s="335" t="s">
        <v>19</v>
      </c>
      <c r="K24" s="424" t="s">
        <v>20</v>
      </c>
      <c r="L24" s="424"/>
      <c r="M24" s="424"/>
      <c r="N24" s="424"/>
      <c r="O24" s="424"/>
      <c r="P24" s="424"/>
      <c r="Q24" s="424"/>
      <c r="R24" s="315"/>
      <c r="S24" s="315"/>
      <c r="T24" s="315"/>
      <c r="U24" s="315"/>
      <c r="V24" s="315"/>
      <c r="W24" s="410" t="str">
        <f>$I$13</f>
        <v>ee</v>
      </c>
      <c r="X24" s="439"/>
      <c r="Y24" s="439"/>
      <c r="Z24" s="439"/>
      <c r="AA24" s="439"/>
      <c r="AB24" s="439"/>
      <c r="AC24" s="440"/>
      <c r="AD24" s="315"/>
      <c r="AE24" s="315"/>
      <c r="AF24" s="315"/>
      <c r="AG24" s="341" t="str">
        <f>$K$24</f>
        <v>ee</v>
      </c>
      <c r="AH24" s="346"/>
      <c r="AI24" s="325"/>
    </row>
    <row r="25" spans="1:35" s="2" customFormat="1" ht="34.950000000000003" customHeight="1" thickTop="1" x14ac:dyDescent="0.25">
      <c r="A25" s="314"/>
      <c r="B25" s="1"/>
      <c r="C25" s="1"/>
      <c r="D25" s="1"/>
      <c r="E25" s="1"/>
      <c r="F25" s="1"/>
      <c r="G25" s="1"/>
      <c r="H25" s="1"/>
      <c r="I25" s="1"/>
      <c r="J25" s="312"/>
      <c r="K25" s="312"/>
      <c r="L25" s="312"/>
      <c r="M25" s="312"/>
      <c r="N25" s="312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31"/>
      <c r="AH25" s="365"/>
      <c r="AI25" s="325"/>
    </row>
    <row r="26" spans="1:35" s="2" customFormat="1" ht="34.950000000000003" customHeight="1" x14ac:dyDescent="0.25">
      <c r="A26" s="314"/>
      <c r="B26" s="1"/>
      <c r="C26" s="1"/>
      <c r="D26" s="1"/>
      <c r="E26" s="1"/>
      <c r="F26" s="1"/>
      <c r="G26" s="1"/>
      <c r="H26" s="1"/>
      <c r="I26" s="1"/>
      <c r="J26" s="312"/>
      <c r="K26" s="312"/>
      <c r="L26" s="312"/>
      <c r="M26" s="312"/>
      <c r="N26" s="312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5"/>
      <c r="AC26" s="315"/>
      <c r="AD26" s="315"/>
      <c r="AE26" s="315"/>
      <c r="AF26" s="315"/>
      <c r="AG26" s="342" t="str">
        <f>$K$16</f>
        <v>aa</v>
      </c>
      <c r="AH26" s="345"/>
      <c r="AI26" s="325"/>
    </row>
    <row r="27" spans="1:35" s="2" customFormat="1" ht="34.950000000000003" customHeight="1" thickBot="1" x14ac:dyDescent="0.3">
      <c r="A27" s="314"/>
      <c r="B27" s="1"/>
      <c r="C27" s="1"/>
      <c r="D27" s="1"/>
      <c r="E27" s="1"/>
      <c r="F27" s="1"/>
      <c r="G27" s="1"/>
      <c r="H27" s="1"/>
      <c r="I27" s="1"/>
      <c r="J27" s="312"/>
      <c r="K27" s="312"/>
      <c r="L27" s="312"/>
      <c r="M27" s="312"/>
      <c r="N27" s="312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41" t="str">
        <f>$K$20</f>
        <v>cc</v>
      </c>
      <c r="AH27" s="346"/>
      <c r="AI27" s="325"/>
    </row>
    <row r="28" spans="1:35" s="2" customFormat="1" ht="34.950000000000003" customHeight="1" x14ac:dyDescent="0.25">
      <c r="A28" s="314"/>
      <c r="B28" s="1"/>
      <c r="C28" s="1"/>
      <c r="D28" s="1"/>
      <c r="E28" s="1"/>
      <c r="F28" s="1"/>
      <c r="G28" s="1"/>
      <c r="H28" s="1"/>
      <c r="I28" s="1"/>
      <c r="J28" s="312"/>
      <c r="K28" s="312"/>
      <c r="L28" s="312"/>
      <c r="M28" s="312"/>
      <c r="N28" s="312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31"/>
      <c r="AH28" s="365"/>
      <c r="AI28" s="325"/>
    </row>
    <row r="29" spans="1:35" s="2" customFormat="1" ht="34.950000000000003" customHeight="1" x14ac:dyDescent="0.25">
      <c r="A29" s="314"/>
      <c r="B29" s="1"/>
      <c r="C29" s="1"/>
      <c r="D29" s="1"/>
      <c r="E29" s="1"/>
      <c r="F29" s="1"/>
      <c r="G29" s="1"/>
      <c r="H29" s="1"/>
      <c r="I29" s="1"/>
      <c r="J29" s="312"/>
      <c r="K29" s="312"/>
      <c r="L29" s="312"/>
      <c r="M29" s="312"/>
      <c r="N29" s="312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42" t="str">
        <f>$K$18</f>
        <v>bb</v>
      </c>
      <c r="AH29" s="345"/>
      <c r="AI29" s="325"/>
    </row>
    <row r="30" spans="1:35" s="2" customFormat="1" ht="34.950000000000003" customHeight="1" thickBot="1" x14ac:dyDescent="0.3">
      <c r="A30" s="314"/>
      <c r="B30" s="1"/>
      <c r="C30" s="1"/>
      <c r="D30" s="1"/>
      <c r="E30" s="1"/>
      <c r="F30" s="1"/>
      <c r="G30" s="1"/>
      <c r="H30" s="1"/>
      <c r="I30" s="1"/>
      <c r="J30" s="312"/>
      <c r="K30" s="312"/>
      <c r="L30" s="312"/>
      <c r="M30" s="312"/>
      <c r="N30" s="312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41" t="str">
        <f>$K$22</f>
        <v>dd</v>
      </c>
      <c r="AH30" s="346"/>
      <c r="AI30" s="325"/>
    </row>
    <row r="31" spans="1:35" s="2" customFormat="1" ht="34.950000000000003" customHeight="1" x14ac:dyDescent="0.25">
      <c r="A31" s="314"/>
      <c r="B31" s="1"/>
      <c r="C31" s="1"/>
      <c r="D31" s="1"/>
      <c r="E31" s="1"/>
      <c r="F31" s="1"/>
      <c r="G31" s="1"/>
      <c r="H31" s="1"/>
      <c r="I31" s="1"/>
      <c r="J31" s="312"/>
      <c r="K31" s="312"/>
      <c r="L31" s="312"/>
      <c r="M31" s="312"/>
      <c r="N31" s="312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5"/>
      <c r="AC31" s="315"/>
      <c r="AD31" s="315"/>
      <c r="AE31" s="315"/>
      <c r="AF31" s="315"/>
      <c r="AG31" s="331"/>
      <c r="AH31" s="365"/>
      <c r="AI31" s="325"/>
    </row>
    <row r="32" spans="1:35" s="2" customFormat="1" ht="34.950000000000003" customHeight="1" x14ac:dyDescent="0.25">
      <c r="A32" s="314"/>
      <c r="B32" s="1"/>
      <c r="C32" s="1"/>
      <c r="D32" s="1"/>
      <c r="E32" s="1"/>
      <c r="F32" s="1"/>
      <c r="G32" s="1"/>
      <c r="H32" s="1"/>
      <c r="I32" s="1"/>
      <c r="J32" s="312"/>
      <c r="K32" s="312"/>
      <c r="L32" s="312"/>
      <c r="M32" s="312"/>
      <c r="N32" s="312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42" t="str">
        <f>$K$20</f>
        <v>cc</v>
      </c>
      <c r="AH32" s="345"/>
      <c r="AI32" s="325"/>
    </row>
    <row r="33" spans="1:35" s="2" customFormat="1" ht="34.950000000000003" customHeight="1" thickBot="1" x14ac:dyDescent="0.3">
      <c r="A33" s="314"/>
      <c r="B33" s="1"/>
      <c r="C33" s="1"/>
      <c r="D33" s="1"/>
      <c r="E33" s="1"/>
      <c r="F33" s="1"/>
      <c r="G33" s="1"/>
      <c r="H33" s="1"/>
      <c r="I33" s="1"/>
      <c r="J33" s="312"/>
      <c r="K33" s="312"/>
      <c r="L33" s="312"/>
      <c r="M33" s="312"/>
      <c r="N33" s="312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41" t="str">
        <f>$K$24</f>
        <v>ee</v>
      </c>
      <c r="AH33" s="346"/>
      <c r="AI33" s="325"/>
    </row>
    <row r="34" spans="1:35" ht="34.950000000000003" customHeight="1" thickBot="1" x14ac:dyDescent="0.35">
      <c r="A34" s="333"/>
      <c r="B34" s="55"/>
      <c r="C34" s="55"/>
      <c r="D34" s="55"/>
      <c r="E34" s="55"/>
      <c r="F34" s="55"/>
      <c r="G34" s="55"/>
      <c r="H34" s="55"/>
      <c r="I34" s="55"/>
      <c r="J34" s="408"/>
      <c r="K34" s="409"/>
      <c r="L34" s="409"/>
      <c r="M34" s="409"/>
      <c r="N34" s="409"/>
      <c r="O34" s="409"/>
      <c r="P34" s="337"/>
      <c r="Q34" s="400"/>
      <c r="R34" s="400"/>
      <c r="S34" s="400"/>
      <c r="T34" s="400"/>
      <c r="U34" s="400"/>
      <c r="V34" s="400"/>
      <c r="W34" s="400"/>
      <c r="X34" s="400"/>
      <c r="Y34" s="354"/>
      <c r="Z34" s="354"/>
      <c r="AA34" s="354"/>
      <c r="AB34" s="354"/>
      <c r="AC34" s="338"/>
      <c r="AD34" s="339"/>
      <c r="AE34" s="339"/>
      <c r="AF34" s="323"/>
      <c r="AG34" s="323"/>
      <c r="AH34" s="355"/>
      <c r="AI34" s="327"/>
    </row>
  </sheetData>
  <mergeCells count="25">
    <mergeCell ref="W23:AC23"/>
    <mergeCell ref="W16:AC16"/>
    <mergeCell ref="W18:AC18"/>
    <mergeCell ref="W20:AC20"/>
    <mergeCell ref="W22:AC22"/>
    <mergeCell ref="K20:Q20"/>
    <mergeCell ref="K22:Q22"/>
    <mergeCell ref="W24:AC24"/>
    <mergeCell ref="K24:Q24"/>
    <mergeCell ref="AH3:AH4"/>
    <mergeCell ref="W15:AC15"/>
    <mergeCell ref="W17:AC17"/>
    <mergeCell ref="W19:AC19"/>
    <mergeCell ref="Z8:AB8"/>
    <mergeCell ref="T6:V8"/>
    <mergeCell ref="J34:O34"/>
    <mergeCell ref="K2:AF2"/>
    <mergeCell ref="Q6:S8"/>
    <mergeCell ref="W6:Y8"/>
    <mergeCell ref="W21:AC21"/>
    <mergeCell ref="Q34:X34"/>
    <mergeCell ref="K6:M8"/>
    <mergeCell ref="N6:P8"/>
    <mergeCell ref="K16:Q16"/>
    <mergeCell ref="K18:Q18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0"/>
  <sheetViews>
    <sheetView showGridLines="0" zoomScale="40" workbookViewId="0">
      <selection activeCell="AJ76" sqref="AJ76"/>
    </sheetView>
  </sheetViews>
  <sheetFormatPr baseColWidth="10" defaultRowHeight="13.2" x14ac:dyDescent="0.25"/>
  <cols>
    <col min="1" max="1" width="5.6640625" customWidth="1"/>
    <col min="2" max="2" width="14.6640625" hidden="1" customWidth="1"/>
    <col min="3" max="3" width="6.6640625" hidden="1" customWidth="1"/>
    <col min="4" max="4" width="22.6640625" hidden="1" customWidth="1"/>
    <col min="5" max="6" width="6.6640625" hidden="1" customWidth="1"/>
    <col min="7" max="7" width="14.6640625" hidden="1" customWidth="1"/>
    <col min="8" max="8" width="6.6640625" hidden="1" customWidth="1"/>
    <col min="9" max="9" width="22.6640625" hidden="1" customWidth="1"/>
    <col min="10" max="10" width="22.6640625" customWidth="1"/>
    <col min="11" max="11" width="5.6640625" customWidth="1"/>
    <col min="12" max="12" width="1.6640625" customWidth="1"/>
    <col min="13" max="14" width="5.6640625" customWidth="1"/>
    <col min="15" max="15" width="1.6640625" customWidth="1"/>
    <col min="16" max="17" width="5.6640625" customWidth="1"/>
    <col min="18" max="18" width="1.6640625" customWidth="1"/>
    <col min="19" max="20" width="5.6640625" customWidth="1"/>
    <col min="21" max="21" width="1.6640625" customWidth="1"/>
    <col min="22" max="23" width="5.6640625" customWidth="1"/>
    <col min="24" max="24" width="1.6640625" customWidth="1"/>
    <col min="25" max="26" width="5.6640625" customWidth="1"/>
    <col min="27" max="27" width="1.6640625" customWidth="1"/>
    <col min="28" max="29" width="5.6640625" customWidth="1"/>
    <col min="30" max="30" width="1.6640625" customWidth="1"/>
    <col min="31" max="31" width="5.6640625" customWidth="1"/>
    <col min="32" max="34" width="7.6640625" customWidth="1"/>
    <col min="35" max="35" width="10.88671875" customWidth="1"/>
    <col min="36" max="36" width="27.6640625" customWidth="1"/>
    <col min="37" max="37" width="5.6640625" customWidth="1"/>
    <col min="38" max="38" width="8.6640625" customWidth="1"/>
    <col min="39" max="39" width="27.6640625" customWidth="1"/>
    <col min="40" max="41" width="5.6640625" customWidth="1"/>
  </cols>
  <sheetData>
    <row r="1" spans="1:42" s="328" customFormat="1" ht="15" customHeight="1" x14ac:dyDescent="0.25">
      <c r="A1" s="348"/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349"/>
      <c r="AM1" s="349"/>
      <c r="AN1" s="349"/>
      <c r="AO1" s="326"/>
    </row>
    <row r="2" spans="1:42" ht="24.6" x14ac:dyDescent="0.25">
      <c r="A2" s="311"/>
      <c r="B2" s="312"/>
      <c r="C2" s="312"/>
      <c r="D2" s="312"/>
      <c r="E2" s="312"/>
      <c r="F2" s="312"/>
      <c r="G2" s="312"/>
      <c r="H2" s="312"/>
      <c r="I2" s="312"/>
      <c r="J2" s="312"/>
      <c r="K2" s="425" t="s">
        <v>89</v>
      </c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350"/>
      <c r="AK2" s="351"/>
      <c r="AL2" s="351"/>
      <c r="AM2" s="351"/>
      <c r="AN2" s="351"/>
      <c r="AO2" s="318"/>
    </row>
    <row r="3" spans="1:42" ht="19.95" customHeight="1" x14ac:dyDescent="0.25">
      <c r="A3" s="311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5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66"/>
      <c r="AK3" s="351"/>
      <c r="AL3" s="351"/>
      <c r="AM3" s="351"/>
      <c r="AN3" s="351"/>
      <c r="AO3" s="318"/>
    </row>
    <row r="4" spans="1:42" ht="34.950000000000003" customHeight="1" x14ac:dyDescent="0.25">
      <c r="A4" s="311"/>
      <c r="B4" s="312"/>
      <c r="C4" s="312"/>
      <c r="D4" s="312"/>
      <c r="E4" s="312"/>
      <c r="F4" s="312"/>
      <c r="G4" s="312"/>
      <c r="H4" s="312"/>
      <c r="I4" s="312"/>
      <c r="J4" s="312"/>
      <c r="K4" s="317"/>
      <c r="L4" s="317"/>
      <c r="M4" s="317"/>
      <c r="N4" s="317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66"/>
      <c r="AK4" s="351"/>
      <c r="AL4" s="351"/>
      <c r="AM4" s="351"/>
      <c r="AN4" s="351"/>
      <c r="AO4" s="318"/>
    </row>
    <row r="5" spans="1:42" ht="34.950000000000003" customHeight="1" x14ac:dyDescent="0.25">
      <c r="A5" s="311"/>
      <c r="B5" s="312"/>
      <c r="C5" s="312"/>
      <c r="D5" s="312"/>
      <c r="E5" s="312"/>
      <c r="F5" s="312"/>
      <c r="G5" s="312"/>
      <c r="H5" s="312"/>
      <c r="I5" s="312"/>
      <c r="J5" s="313"/>
      <c r="K5" s="319"/>
      <c r="L5" s="319"/>
      <c r="M5" s="319"/>
      <c r="N5" s="319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415" t="s">
        <v>83</v>
      </c>
      <c r="AL5" s="309"/>
      <c r="AM5" s="309"/>
      <c r="AN5" s="415" t="s">
        <v>83</v>
      </c>
      <c r="AO5" s="318"/>
    </row>
    <row r="6" spans="1:42" s="2" customFormat="1" ht="34.950000000000003" customHeight="1" x14ac:dyDescent="0.25">
      <c r="A6" s="314"/>
      <c r="B6" s="315"/>
      <c r="C6" s="315"/>
      <c r="D6" s="315"/>
      <c r="E6" s="315"/>
      <c r="F6" s="315"/>
      <c r="G6" s="315"/>
      <c r="H6" s="315"/>
      <c r="I6" s="315"/>
      <c r="J6" s="313"/>
      <c r="K6" s="441" t="str">
        <f>$K$17</f>
        <v>aa</v>
      </c>
      <c r="L6" s="442"/>
      <c r="M6" s="443"/>
      <c r="N6" s="441" t="str">
        <f>$K$19</f>
        <v>bb</v>
      </c>
      <c r="O6" s="442"/>
      <c r="P6" s="443"/>
      <c r="Q6" s="441" t="str">
        <f>$K$21</f>
        <v>cc</v>
      </c>
      <c r="R6" s="442"/>
      <c r="S6" s="443"/>
      <c r="T6" s="441" t="str">
        <f>$K$23</f>
        <v>dd</v>
      </c>
      <c r="U6" s="442"/>
      <c r="V6" s="443"/>
      <c r="W6" s="441" t="str">
        <f>$K$25</f>
        <v>ee</v>
      </c>
      <c r="X6" s="442"/>
      <c r="Y6" s="443"/>
      <c r="Z6" s="441" t="str">
        <f>$K$27</f>
        <v>ff</v>
      </c>
      <c r="AA6" s="442"/>
      <c r="AB6" s="443"/>
      <c r="AC6" s="320"/>
      <c r="AD6" s="320"/>
      <c r="AE6" s="320"/>
      <c r="AF6" s="315"/>
      <c r="AG6" s="312"/>
      <c r="AH6" s="312"/>
      <c r="AI6" s="321"/>
      <c r="AJ6" s="312"/>
      <c r="AK6" s="416"/>
      <c r="AL6" s="367"/>
      <c r="AM6" s="367"/>
      <c r="AN6" s="416"/>
      <c r="AO6" s="325"/>
    </row>
    <row r="7" spans="1:42" s="2" customFormat="1" ht="34.950000000000003" customHeight="1" x14ac:dyDescent="0.25">
      <c r="A7" s="314"/>
      <c r="B7" s="315"/>
      <c r="C7" s="315"/>
      <c r="D7" s="315"/>
      <c r="E7" s="315"/>
      <c r="F7" s="315"/>
      <c r="G7" s="315"/>
      <c r="H7" s="315"/>
      <c r="I7" s="315"/>
      <c r="J7" s="312"/>
      <c r="K7" s="444"/>
      <c r="L7" s="445"/>
      <c r="M7" s="446"/>
      <c r="N7" s="444"/>
      <c r="O7" s="445"/>
      <c r="P7" s="446"/>
      <c r="Q7" s="444"/>
      <c r="R7" s="445"/>
      <c r="S7" s="446"/>
      <c r="T7" s="444"/>
      <c r="U7" s="445"/>
      <c r="V7" s="446"/>
      <c r="W7" s="444"/>
      <c r="X7" s="445"/>
      <c r="Y7" s="446"/>
      <c r="Z7" s="444"/>
      <c r="AA7" s="445"/>
      <c r="AB7" s="446"/>
      <c r="AC7" s="320"/>
      <c r="AD7" s="320"/>
      <c r="AE7" s="320"/>
      <c r="AF7" s="315"/>
      <c r="AG7" s="315"/>
      <c r="AH7" s="315"/>
      <c r="AI7" s="321"/>
      <c r="AJ7" s="340" t="str">
        <f>$K$17</f>
        <v>aa</v>
      </c>
      <c r="AK7" s="345"/>
      <c r="AL7" s="331"/>
      <c r="AM7" s="340" t="str">
        <f>$K$23</f>
        <v>dd</v>
      </c>
      <c r="AN7" s="345"/>
      <c r="AO7" s="325"/>
    </row>
    <row r="8" spans="1:42" s="2" customFormat="1" ht="34.950000000000003" customHeight="1" thickBot="1" x14ac:dyDescent="0.3">
      <c r="A8" s="314"/>
      <c r="B8" s="316" t="s">
        <v>0</v>
      </c>
      <c r="C8" s="316"/>
      <c r="D8" s="316"/>
      <c r="E8" s="316"/>
      <c r="F8" s="316"/>
      <c r="G8" s="316"/>
      <c r="H8" s="316"/>
      <c r="I8" s="316"/>
      <c r="J8" s="312"/>
      <c r="K8" s="444"/>
      <c r="L8" s="445"/>
      <c r="M8" s="446"/>
      <c r="N8" s="444"/>
      <c r="O8" s="445"/>
      <c r="P8" s="446"/>
      <c r="Q8" s="444"/>
      <c r="R8" s="445"/>
      <c r="S8" s="446"/>
      <c r="T8" s="444"/>
      <c r="U8" s="445"/>
      <c r="V8" s="446"/>
      <c r="W8" s="444"/>
      <c r="X8" s="445"/>
      <c r="Y8" s="446"/>
      <c r="Z8" s="444"/>
      <c r="AA8" s="445"/>
      <c r="AB8" s="446"/>
      <c r="AC8" s="427" t="s">
        <v>82</v>
      </c>
      <c r="AD8" s="428"/>
      <c r="AE8" s="428"/>
      <c r="AF8" s="56" t="s">
        <v>14</v>
      </c>
      <c r="AG8" s="57" t="s">
        <v>2</v>
      </c>
      <c r="AH8" s="5" t="s">
        <v>3</v>
      </c>
      <c r="AI8" s="312"/>
      <c r="AJ8" s="341" t="str">
        <f>$K$19</f>
        <v>bb</v>
      </c>
      <c r="AK8" s="346"/>
      <c r="AL8" s="331"/>
      <c r="AM8" s="341" t="str">
        <f>$K$25</f>
        <v>ee</v>
      </c>
      <c r="AN8" s="346"/>
      <c r="AO8" s="325"/>
    </row>
    <row r="9" spans="1:42" s="2" customFormat="1" ht="34.950000000000003" customHeight="1" thickTop="1" x14ac:dyDescent="0.3">
      <c r="A9" s="314"/>
      <c r="B9" s="6">
        <f t="shared" ref="B9:B14" si="0">IF(J9="","-",RANK(F9,$F$9:$F$14,0)+RANK(E9,$E$9:$E$14,0)%+ROW()%%)</f>
        <v>1.0108999999999999</v>
      </c>
      <c r="C9" s="7">
        <f t="shared" ref="C9:C14" si="1">IF(B9="","",RANK(B9,$B$9:$B$14,1))</f>
        <v>1</v>
      </c>
      <c r="D9" s="8" t="str">
        <f>$K$17</f>
        <v>aa</v>
      </c>
      <c r="E9" s="9">
        <f>$AF$9</f>
        <v>0</v>
      </c>
      <c r="F9" s="10">
        <f>$AG$9</f>
        <v>0</v>
      </c>
      <c r="G9" s="11">
        <f>SMALL($B$9:$B$14,1)</f>
        <v>1.0108999999999999</v>
      </c>
      <c r="H9" s="7">
        <f t="shared" ref="H9:H14" si="2">IF(G9="","",RANK(G9,$G$9:$G$14,1))</f>
        <v>1</v>
      </c>
      <c r="I9" s="58" t="str">
        <f t="shared" ref="I9:I14" si="3">INDEX($D$9:$D$14,MATCH(G9,$B$9:$B$14,0),1)</f>
        <v>aa</v>
      </c>
      <c r="J9" s="14" t="str">
        <f>$K$17</f>
        <v>aa</v>
      </c>
      <c r="K9" s="15"/>
      <c r="L9" s="16"/>
      <c r="M9" s="17"/>
      <c r="N9" s="18" t="str">
        <f>IF($AK$7+$AK$8&gt;0,$AK$7,"")</f>
        <v/>
      </c>
      <c r="O9" s="19" t="s">
        <v>4</v>
      </c>
      <c r="P9" s="20" t="str">
        <f>IF($AK$7+$AK$8&gt;0,$AK$8,"")</f>
        <v/>
      </c>
      <c r="Q9" s="18" t="str">
        <f>IF($AK$25+$AK$26&gt;0,$AK$25,"")</f>
        <v/>
      </c>
      <c r="R9" s="19" t="s">
        <v>4</v>
      </c>
      <c r="S9" s="20" t="str">
        <f>IF($AK$25+$AK$26&gt;0,$AK$26,"")</f>
        <v/>
      </c>
      <c r="T9" s="18" t="str">
        <f>IF($AN$13+$AN$14&gt;0,$AN$13,"")</f>
        <v/>
      </c>
      <c r="U9" s="72" t="s">
        <v>4</v>
      </c>
      <c r="V9" s="20" t="str">
        <f>IF($AN$13+$AN$14&gt;0,$AN$14,"")</f>
        <v/>
      </c>
      <c r="W9" s="18" t="str">
        <f>IF($AK$19+$AK$20&gt;0,$AK$19,"")</f>
        <v/>
      </c>
      <c r="X9" s="72" t="s">
        <v>4</v>
      </c>
      <c r="Y9" s="20" t="str">
        <f>IF($AK$19+$AK$20&gt;0,$AK$20,"")</f>
        <v/>
      </c>
      <c r="Z9" s="18" t="str">
        <f>IF($AN$19+$AN$20&gt;0,$AN$19,"")</f>
        <v/>
      </c>
      <c r="AA9" s="19" t="s">
        <v>4</v>
      </c>
      <c r="AB9" s="21" t="str">
        <f>IF($AN$19+$AN$20&gt;0,$AN$20,"")</f>
        <v/>
      </c>
      <c r="AC9" s="22">
        <f>SUM($N$9,$Q$9,$T$9,$W$9,$Z$9)</f>
        <v>0</v>
      </c>
      <c r="AD9" s="23" t="s">
        <v>4</v>
      </c>
      <c r="AE9" s="24">
        <f>SUM($P$9,$S$9,$V$9,$Y$9,$AB$9)</f>
        <v>0</v>
      </c>
      <c r="AF9" s="25">
        <f>SUM(IF(N9="",0,N9-P9)+IF(Q9="",0,Q9-S9)+IF(T9="",0,T9-V9)+IF(W9="",0,W9-Y9)+IF(Z9="",0,Z9-AB9))</f>
        <v>0</v>
      </c>
      <c r="AG9" s="60">
        <f t="shared" ref="AG9:AG14" si="4">SUM(IF(K9="",0,1)+IF(K9&gt;M9,2)+IF(K9&lt;M9,-1))+(IF(N9="",0,1)+IF(N9&gt;P9,2)+IF(N9&lt;P9,-1))+(IF(Q9="",0,1)+IF(Q9&gt;S9,2)+IF(Q9&lt;S9,-1))+(IF(T9="",0,1)+IF(T9&gt;V9,2)+IF(T9&lt;V9,-1))+(IF(W9="",0,1)+IF(W9&gt;Y9,2)+IF(W9&lt;Y9,-1))+(IF(Z9="",0,1)+IF(Z9&gt;AB9,2)+IF(Z9&lt;AB9,-1))</f>
        <v>0</v>
      </c>
      <c r="AH9" s="27">
        <f t="shared" ref="AH9:AH14" si="5">IF(B9="","",RANK(B9,$B$9:$B$14,1))</f>
        <v>1</v>
      </c>
      <c r="AI9" s="321"/>
      <c r="AJ9" s="324"/>
      <c r="AK9" s="347"/>
      <c r="AL9" s="324"/>
      <c r="AM9" s="324"/>
      <c r="AN9" s="347"/>
      <c r="AO9" s="325"/>
      <c r="AP9" s="361"/>
    </row>
    <row r="10" spans="1:42" s="2" customFormat="1" ht="34.950000000000003" customHeight="1" x14ac:dyDescent="0.25">
      <c r="A10" s="314"/>
      <c r="B10" s="6">
        <f t="shared" si="0"/>
        <v>1.0109999999999999</v>
      </c>
      <c r="C10" s="7">
        <f t="shared" si="1"/>
        <v>2</v>
      </c>
      <c r="D10" s="8" t="str">
        <f>$K$19</f>
        <v>bb</v>
      </c>
      <c r="E10" s="9">
        <f>$AF$10</f>
        <v>0</v>
      </c>
      <c r="F10" s="10">
        <f>$AG$10</f>
        <v>0</v>
      </c>
      <c r="G10" s="11">
        <f>SMALL($B$9:$B$14,2)</f>
        <v>1.0109999999999999</v>
      </c>
      <c r="H10" s="7">
        <f t="shared" si="2"/>
        <v>2</v>
      </c>
      <c r="I10" s="58" t="str">
        <f t="shared" si="3"/>
        <v>bb</v>
      </c>
      <c r="J10" s="14" t="str">
        <f>$K$19</f>
        <v>bb</v>
      </c>
      <c r="K10" s="28" t="str">
        <f>IF($AK$7+$AK$8&gt;0,$AK$8,"")</f>
        <v/>
      </c>
      <c r="L10" s="29" t="s">
        <v>4</v>
      </c>
      <c r="M10" s="30" t="str">
        <f>IF($AK$7+$AK$8&gt;0,$AK$7,"")</f>
        <v/>
      </c>
      <c r="N10" s="64"/>
      <c r="O10" s="65"/>
      <c r="P10" s="66"/>
      <c r="Q10" s="32" t="str">
        <f>IF($AK$16+$AK$17&gt;0,$AK$16,"")</f>
        <v/>
      </c>
      <c r="R10" s="29" t="s">
        <v>4</v>
      </c>
      <c r="S10" s="30" t="str">
        <f>IF($AK$16+$AK$17&gt;0,$AK$17,"")</f>
        <v/>
      </c>
      <c r="T10" s="32" t="str">
        <f>IF($AN$22+$AN$23&gt;0,$AN$22,"")</f>
        <v/>
      </c>
      <c r="U10" s="29" t="s">
        <v>4</v>
      </c>
      <c r="V10" s="30" t="str">
        <f>IF($AN$22+$AN$23&gt;0,$AN$23,"")</f>
        <v/>
      </c>
      <c r="W10" s="32" t="str">
        <f>IF($AN$16+$AN$17&gt;0,$AN$16,"")</f>
        <v/>
      </c>
      <c r="X10" s="63" t="s">
        <v>4</v>
      </c>
      <c r="Y10" s="30" t="str">
        <f>IF($AN$16+$AN$17&gt;0,$AN$17,"")</f>
        <v/>
      </c>
      <c r="Z10" s="32" t="str">
        <f>IF($AK$28+$AK$29&gt;0,$AK$28,"")</f>
        <v/>
      </c>
      <c r="AA10" s="29" t="s">
        <v>4</v>
      </c>
      <c r="AB10" s="33" t="str">
        <f>IF($AK$28+$AK$29&gt;0,$AK$29,"")</f>
        <v/>
      </c>
      <c r="AC10" s="34">
        <f>SUM($K$10,$Q$10,$T$10,$W$10,$Z$10)</f>
        <v>0</v>
      </c>
      <c r="AD10" s="35" t="s">
        <v>4</v>
      </c>
      <c r="AE10" s="36">
        <f>SUM($M$10,$S$10,$V$10,$Y$10,$AB$10)</f>
        <v>0</v>
      </c>
      <c r="AF10" s="37">
        <f>SUM(IF(K10="",0,K10-M10)+IF(Q10="",0,Q10-S10)+IF(T10="",0,T10-V10)+IF(W10="",0,W10-Y10)+IF(Z10="",0,Z10-AB10))</f>
        <v>0</v>
      </c>
      <c r="AG10" s="62">
        <f t="shared" si="4"/>
        <v>0</v>
      </c>
      <c r="AH10" s="39">
        <f t="shared" si="5"/>
        <v>2</v>
      </c>
      <c r="AI10" s="315"/>
      <c r="AJ10" s="342" t="str">
        <f>$K$21</f>
        <v>cc</v>
      </c>
      <c r="AK10" s="345"/>
      <c r="AL10" s="331"/>
      <c r="AM10" s="340" t="str">
        <f>$K$21</f>
        <v>cc</v>
      </c>
      <c r="AN10" s="345"/>
      <c r="AO10" s="325"/>
    </row>
    <row r="11" spans="1:42" s="2" customFormat="1" ht="34.950000000000003" customHeight="1" thickBot="1" x14ac:dyDescent="0.3">
      <c r="A11" s="314"/>
      <c r="B11" s="6">
        <f t="shared" si="0"/>
        <v>1.0111000000000001</v>
      </c>
      <c r="C11" s="7">
        <f t="shared" si="1"/>
        <v>3</v>
      </c>
      <c r="D11" s="8" t="str">
        <f>$K$21</f>
        <v>cc</v>
      </c>
      <c r="E11" s="9">
        <f>$AF$11</f>
        <v>0</v>
      </c>
      <c r="F11" s="10">
        <f>$AG$11</f>
        <v>0</v>
      </c>
      <c r="G11" s="11">
        <f>SMALL($B$9:$B$14,3)</f>
        <v>1.0111000000000001</v>
      </c>
      <c r="H11" s="7">
        <f t="shared" si="2"/>
        <v>3</v>
      </c>
      <c r="I11" s="58" t="str">
        <f t="shared" si="3"/>
        <v>cc</v>
      </c>
      <c r="J11" s="14" t="str">
        <f>$K$21</f>
        <v>cc</v>
      </c>
      <c r="K11" s="28" t="str">
        <f>IF($AK$25+$AK$26&gt;0,$AK$26,"")</f>
        <v/>
      </c>
      <c r="L11" s="29" t="s">
        <v>4</v>
      </c>
      <c r="M11" s="30" t="str">
        <f>IF($AK$25+$AK$26&gt;0,$AK$25,"")</f>
        <v/>
      </c>
      <c r="N11" s="32" t="str">
        <f>IF($AK$16+$AK$17&gt;0,$AK$17,"")</f>
        <v/>
      </c>
      <c r="O11" s="29" t="s">
        <v>4</v>
      </c>
      <c r="P11" s="30" t="str">
        <f>IF($AK$16+$AK$17&gt;0,$AK$16,"")</f>
        <v/>
      </c>
      <c r="Q11" s="64"/>
      <c r="R11" s="65"/>
      <c r="S11" s="66"/>
      <c r="T11" s="32" t="str">
        <f>IF($AK$10+$AK$11&gt;0,$AK$10,"")</f>
        <v/>
      </c>
      <c r="U11" s="29" t="s">
        <v>4</v>
      </c>
      <c r="V11" s="30" t="str">
        <f>IF($AK$10+$AK$11&gt;0,$AK$11,"")</f>
        <v/>
      </c>
      <c r="W11" s="32" t="str">
        <f>IF($AN$25+$AN$26&gt;0,$AN$25,"")</f>
        <v/>
      </c>
      <c r="X11" s="63" t="s">
        <v>4</v>
      </c>
      <c r="Y11" s="30" t="str">
        <f>IF($AN$25+$AN$26&gt;0,$AN$26,"")</f>
        <v/>
      </c>
      <c r="Z11" s="32" t="str">
        <f>IF($AN$10+$AN$11&gt;0,$AN$10,"")</f>
        <v/>
      </c>
      <c r="AA11" s="29" t="s">
        <v>4</v>
      </c>
      <c r="AB11" s="33" t="str">
        <f>IF($AN$10+$AN$11&gt;0,$AN$11,"")</f>
        <v/>
      </c>
      <c r="AC11" s="34">
        <f>SUM($K$11,$N$11,$T$11,$W$11,$Z$11)</f>
        <v>0</v>
      </c>
      <c r="AD11" s="35" t="s">
        <v>4</v>
      </c>
      <c r="AE11" s="36">
        <f>SUM($M$11,$P$11,$V$11,$Y$11,$AB$11)</f>
        <v>0</v>
      </c>
      <c r="AF11" s="37">
        <f>SUM(IF(K11="",0,K11-M11)+IF(N11="",0,N11-P11)+IF(T11="",0,T11-V11)+IF(W11="",0,W11-Y11)+IF(Z11="",0,Z11-AB11))</f>
        <v>0</v>
      </c>
      <c r="AG11" s="62">
        <f t="shared" si="4"/>
        <v>0</v>
      </c>
      <c r="AH11" s="39">
        <f t="shared" si="5"/>
        <v>3</v>
      </c>
      <c r="AI11" s="321"/>
      <c r="AJ11" s="341" t="str">
        <f>$K$23</f>
        <v>dd</v>
      </c>
      <c r="AK11" s="346"/>
      <c r="AL11" s="331"/>
      <c r="AM11" s="341" t="str">
        <f>$K$27</f>
        <v>ff</v>
      </c>
      <c r="AN11" s="346"/>
      <c r="AO11" s="325"/>
    </row>
    <row r="12" spans="1:42" s="2" customFormat="1" ht="34.950000000000003" customHeight="1" x14ac:dyDescent="0.25">
      <c r="A12" s="314"/>
      <c r="B12" s="6">
        <f t="shared" si="0"/>
        <v>1.0112000000000001</v>
      </c>
      <c r="C12" s="7">
        <f t="shared" si="1"/>
        <v>4</v>
      </c>
      <c r="D12" s="8" t="str">
        <f>$K$23</f>
        <v>dd</v>
      </c>
      <c r="E12" s="9">
        <f>$AF$12</f>
        <v>0</v>
      </c>
      <c r="F12" s="10">
        <f>$AG$12</f>
        <v>0</v>
      </c>
      <c r="G12" s="11">
        <f>SMALL($B$9:$B$14,4)</f>
        <v>1.0112000000000001</v>
      </c>
      <c r="H12" s="7">
        <f t="shared" si="2"/>
        <v>4</v>
      </c>
      <c r="I12" s="58" t="str">
        <f t="shared" si="3"/>
        <v>dd</v>
      </c>
      <c r="J12" s="14" t="str">
        <f>$K$23</f>
        <v>dd</v>
      </c>
      <c r="K12" s="28" t="str">
        <f>IF($AN$13+$AN$14&gt;0,$AN$14,"")</f>
        <v/>
      </c>
      <c r="L12" s="29" t="s">
        <v>4</v>
      </c>
      <c r="M12" s="30" t="str">
        <f>IF($AN$13+$AN$14&gt;0,$AN$13,"")</f>
        <v/>
      </c>
      <c r="N12" s="32" t="str">
        <f>IF($AN$22+$AN$23&gt;0,$AN$23,"")</f>
        <v/>
      </c>
      <c r="O12" s="29" t="s">
        <v>4</v>
      </c>
      <c r="P12" s="30" t="str">
        <f>IF($AN$22+$AN$23&gt;0,$AN$22,"")</f>
        <v/>
      </c>
      <c r="Q12" s="32" t="str">
        <f>IF($AK$10+$AK$11&gt;0,$AK$11,"")</f>
        <v/>
      </c>
      <c r="R12" s="29" t="s">
        <v>4</v>
      </c>
      <c r="S12" s="30" t="str">
        <f>IF($AK$10+$AK$11&gt;0,$AK$10,"")</f>
        <v/>
      </c>
      <c r="T12" s="64"/>
      <c r="U12" s="65"/>
      <c r="V12" s="66"/>
      <c r="W12" s="32" t="str">
        <f>IF($AN$7+$AN$8&gt;0,$AN$7,"")</f>
        <v/>
      </c>
      <c r="X12" s="29" t="s">
        <v>4</v>
      </c>
      <c r="Y12" s="30" t="str">
        <f>IF($AN$7+$AN$8&gt;0,$AN$8,"")</f>
        <v/>
      </c>
      <c r="Z12" s="32" t="str">
        <f>IF($AK$22+$AK$23&gt;0,$AK$22,"")</f>
        <v/>
      </c>
      <c r="AA12" s="29" t="s">
        <v>4</v>
      </c>
      <c r="AB12" s="33" t="str">
        <f>IF($AK$22+$AK$23&gt;0,$AK$23,"")</f>
        <v/>
      </c>
      <c r="AC12" s="34">
        <f>SUM($K$12,$N$12,$Q$12,$W$12,$Z$12)</f>
        <v>0</v>
      </c>
      <c r="AD12" s="35" t="s">
        <v>4</v>
      </c>
      <c r="AE12" s="36">
        <f>SUM($M$12,$P$12,$S$12,$Y$12,$AB$12)</f>
        <v>0</v>
      </c>
      <c r="AF12" s="37">
        <f>SUM(IF(K12="",0,K12-M12)+IF(N12="",0,N12-P12)+IF(Q12="",0,Q12-S12)+IF(W12="",0,W12-Y12)+IF(Z12="",0,Z12-AB12))</f>
        <v>0</v>
      </c>
      <c r="AG12" s="62">
        <f t="shared" si="4"/>
        <v>0</v>
      </c>
      <c r="AH12" s="39">
        <f t="shared" si="5"/>
        <v>4</v>
      </c>
      <c r="AI12" s="321"/>
      <c r="AJ12" s="329"/>
      <c r="AK12" s="330"/>
      <c r="AL12" s="330"/>
      <c r="AM12" s="330"/>
      <c r="AN12" s="330"/>
      <c r="AO12" s="325"/>
    </row>
    <row r="13" spans="1:42" s="2" customFormat="1" ht="34.950000000000003" customHeight="1" x14ac:dyDescent="0.25">
      <c r="A13" s="314"/>
      <c r="B13" s="6">
        <f t="shared" si="0"/>
        <v>1.0113000000000001</v>
      </c>
      <c r="C13" s="7">
        <f t="shared" si="1"/>
        <v>5</v>
      </c>
      <c r="D13" s="8" t="str">
        <f>$K$25</f>
        <v>ee</v>
      </c>
      <c r="E13" s="9">
        <f>$AF$13</f>
        <v>0</v>
      </c>
      <c r="F13" s="10">
        <f>$AG$13</f>
        <v>0</v>
      </c>
      <c r="G13" s="11">
        <f>SMALL($B$9:$B$14,5)</f>
        <v>1.0113000000000001</v>
      </c>
      <c r="H13" s="7">
        <f t="shared" si="2"/>
        <v>5</v>
      </c>
      <c r="I13" s="58" t="str">
        <f t="shared" si="3"/>
        <v>ee</v>
      </c>
      <c r="J13" s="14" t="str">
        <f>$K$25</f>
        <v>ee</v>
      </c>
      <c r="K13" s="28" t="str">
        <f>IF($AK$19+$AK$20&gt;0,$AK$20,"")</f>
        <v/>
      </c>
      <c r="L13" s="29" t="s">
        <v>4</v>
      </c>
      <c r="M13" s="30" t="str">
        <f>IF($AK$19+$AK$20&gt;0,$AK$19,"")</f>
        <v/>
      </c>
      <c r="N13" s="32" t="str">
        <f>IF($AN$16+$AN$17&gt;0,$AN$17,"")</f>
        <v/>
      </c>
      <c r="O13" s="29" t="s">
        <v>4</v>
      </c>
      <c r="P13" s="30" t="str">
        <f>IF($AN$16+$AN$17&gt;0,$AN$16,"")</f>
        <v/>
      </c>
      <c r="Q13" s="32" t="str">
        <f>IF($AN$25+$AN$26&gt;0,$AN$26,"")</f>
        <v/>
      </c>
      <c r="R13" s="29" t="s">
        <v>4</v>
      </c>
      <c r="S13" s="30" t="str">
        <f>IF($AN$25+$AN$26&gt;0,$AN$25,"")</f>
        <v/>
      </c>
      <c r="T13" s="32" t="str">
        <f>IF($AN$7+$AN$8&gt;0,$AN$8,"")</f>
        <v/>
      </c>
      <c r="U13" s="29" t="s">
        <v>4</v>
      </c>
      <c r="V13" s="30" t="str">
        <f>IF($AN$7+$AN$8&gt;0,$AN$7,"")</f>
        <v/>
      </c>
      <c r="W13" s="64"/>
      <c r="X13" s="65"/>
      <c r="Y13" s="66"/>
      <c r="Z13" s="32" t="str">
        <f>IF($AK$13+$AK$14&gt;0,$AK$13,"")</f>
        <v/>
      </c>
      <c r="AA13" s="29" t="s">
        <v>4</v>
      </c>
      <c r="AB13" s="33" t="str">
        <f>IF($AK$13+$AK$14&gt;0,$AK$14,"")</f>
        <v/>
      </c>
      <c r="AC13" s="34">
        <f>SUM($K$13,$N$13,$Q$13,$T$13,$Z$13)</f>
        <v>0</v>
      </c>
      <c r="AD13" s="35" t="s">
        <v>4</v>
      </c>
      <c r="AE13" s="36">
        <f>SUM($M$13,$P$13,$S$13,$V$13,$AB$13)</f>
        <v>0</v>
      </c>
      <c r="AF13" s="37">
        <f>SUM(IF(K13="",0,K13-M13)+IF(N13="",0,N13-P13)+IF(Q13="",0,Q13-S13)+IF(T13="",0,T13-V13)+IF(Z13="",0,Z13-AB13))</f>
        <v>0</v>
      </c>
      <c r="AG13" s="62">
        <f t="shared" si="4"/>
        <v>0</v>
      </c>
      <c r="AH13" s="39">
        <f t="shared" si="5"/>
        <v>5</v>
      </c>
      <c r="AI13" s="321"/>
      <c r="AJ13" s="342" t="str">
        <f>$K$25</f>
        <v>ee</v>
      </c>
      <c r="AK13" s="345"/>
      <c r="AL13" s="331"/>
      <c r="AM13" s="340" t="str">
        <f>$K$17</f>
        <v>aa</v>
      </c>
      <c r="AN13" s="345"/>
      <c r="AO13" s="325"/>
    </row>
    <row r="14" spans="1:42" s="2" customFormat="1" ht="34.950000000000003" customHeight="1" thickBot="1" x14ac:dyDescent="0.3">
      <c r="A14" s="314"/>
      <c r="B14" s="12">
        <f t="shared" si="0"/>
        <v>1.0114000000000001</v>
      </c>
      <c r="C14" s="10">
        <f t="shared" si="1"/>
        <v>6</v>
      </c>
      <c r="D14" s="41" t="str">
        <f>$K$27</f>
        <v>ff</v>
      </c>
      <c r="E14" s="9">
        <f>$AF$14</f>
        <v>0</v>
      </c>
      <c r="F14" s="10">
        <f>$AG$14</f>
        <v>0</v>
      </c>
      <c r="G14" s="40">
        <f>SMALL($B$9:$B$14,6)</f>
        <v>1.0114000000000001</v>
      </c>
      <c r="H14" s="12">
        <f t="shared" si="2"/>
        <v>6</v>
      </c>
      <c r="I14" s="67" t="str">
        <f t="shared" si="3"/>
        <v>ff</v>
      </c>
      <c r="J14" s="14" t="str">
        <f>$K$27</f>
        <v>ff</v>
      </c>
      <c r="K14" s="42" t="str">
        <f>IF($AN$19+$AN$20&gt;0,$AN$20,"")</f>
        <v/>
      </c>
      <c r="L14" s="43" t="s">
        <v>4</v>
      </c>
      <c r="M14" s="44" t="str">
        <f>IF($AN$19+$AN$20&gt;0,$AN$19,"")</f>
        <v/>
      </c>
      <c r="N14" s="45" t="str">
        <f>IF($AK$28+$AK$29&gt;0,$AK$29,"")</f>
        <v/>
      </c>
      <c r="O14" s="43" t="s">
        <v>4</v>
      </c>
      <c r="P14" s="44" t="str">
        <f>IF($AK$28+$AK$29&gt;0,$AK$28,"")</f>
        <v/>
      </c>
      <c r="Q14" s="45" t="str">
        <f>IF($AN$10+$AN$11&gt;0,$AN$11,"")</f>
        <v/>
      </c>
      <c r="R14" s="43" t="s">
        <v>4</v>
      </c>
      <c r="S14" s="44" t="str">
        <f>IF($AN$10+$AN$11&gt;0,$AN$10,"")</f>
        <v/>
      </c>
      <c r="T14" s="45" t="str">
        <f>IF($AK$22+$AK$23&gt;0,$AK$23,"")</f>
        <v/>
      </c>
      <c r="U14" s="77" t="s">
        <v>4</v>
      </c>
      <c r="V14" s="44" t="str">
        <f>IF($AK$22+$AK$23&gt;0,$AK$22,"")</f>
        <v/>
      </c>
      <c r="W14" s="45" t="str">
        <f>IF($AK$13+$AK$14&gt;0,$AK$14,"")</f>
        <v/>
      </c>
      <c r="X14" s="77" t="s">
        <v>4</v>
      </c>
      <c r="Y14" s="44" t="str">
        <f>IF($AK$13+$AK$14&gt;0,$AK$13,"")</f>
        <v/>
      </c>
      <c r="Z14" s="46"/>
      <c r="AA14" s="47"/>
      <c r="AB14" s="48"/>
      <c r="AC14" s="49">
        <f>SUM($K$14,$N$14,$Q$14,$T$14,$W$14)</f>
        <v>0</v>
      </c>
      <c r="AD14" s="50" t="s">
        <v>4</v>
      </c>
      <c r="AE14" s="51">
        <f>SUM($M$14,$P$14,$S$14,$V$14,$Y$14)</f>
        <v>0</v>
      </c>
      <c r="AF14" s="52">
        <f>SUM(IF(K14="",0,K14-M14)+IF(N14="",0,N14-P14)+IF(Q14="",0,Q14-S14)+IF(T14="",0,T14-V14)+IF(W14="",0,W14-Y14))</f>
        <v>0</v>
      </c>
      <c r="AG14" s="71">
        <f t="shared" si="4"/>
        <v>0</v>
      </c>
      <c r="AH14" s="54">
        <f t="shared" si="5"/>
        <v>6</v>
      </c>
      <c r="AI14" s="317"/>
      <c r="AJ14" s="341" t="str">
        <f>$K$27</f>
        <v>ff</v>
      </c>
      <c r="AK14" s="346"/>
      <c r="AL14" s="331"/>
      <c r="AM14" s="341" t="str">
        <f>$K$23</f>
        <v>dd</v>
      </c>
      <c r="AN14" s="346"/>
      <c r="AO14" s="325"/>
    </row>
    <row r="15" spans="1:42" s="2" customFormat="1" ht="34.950000000000003" customHeight="1" x14ac:dyDescent="0.25">
      <c r="A15" s="314"/>
      <c r="B15" s="315"/>
      <c r="C15" s="315"/>
      <c r="D15" s="315"/>
      <c r="E15" s="315"/>
      <c r="F15" s="315"/>
      <c r="G15" s="315"/>
      <c r="H15" s="315"/>
      <c r="I15" s="315"/>
      <c r="J15" s="313"/>
      <c r="K15" s="334"/>
      <c r="L15" s="334"/>
      <c r="M15" s="319"/>
      <c r="N15" s="319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22"/>
      <c r="AA15" s="322"/>
      <c r="AB15" s="315"/>
      <c r="AC15" s="315"/>
      <c r="AD15" s="315"/>
      <c r="AE15" s="315"/>
      <c r="AF15" s="315"/>
      <c r="AG15" s="322"/>
      <c r="AH15" s="322"/>
      <c r="AI15" s="321"/>
      <c r="AJ15" s="331"/>
      <c r="AK15" s="365"/>
      <c r="AL15" s="331"/>
      <c r="AM15" s="331"/>
      <c r="AN15" s="365"/>
      <c r="AO15" s="325"/>
    </row>
    <row r="16" spans="1:42" s="2" customFormat="1" ht="34.950000000000003" customHeight="1" thickBot="1" x14ac:dyDescent="0.45">
      <c r="A16" s="314"/>
      <c r="B16" s="315"/>
      <c r="C16" s="315"/>
      <c r="D16" s="315"/>
      <c r="E16" s="315"/>
      <c r="F16" s="315"/>
      <c r="G16" s="315"/>
      <c r="H16" s="315"/>
      <c r="I16" s="315"/>
      <c r="J16" s="312"/>
      <c r="K16" s="312"/>
      <c r="L16" s="312"/>
      <c r="M16" s="312"/>
      <c r="N16" s="312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437" t="s">
        <v>5</v>
      </c>
      <c r="AA16" s="438"/>
      <c r="AB16" s="438"/>
      <c r="AC16" s="438"/>
      <c r="AD16" s="438"/>
      <c r="AE16" s="438"/>
      <c r="AF16" s="438"/>
      <c r="AG16" s="363"/>
      <c r="AH16" s="353"/>
      <c r="AI16" s="322"/>
      <c r="AJ16" s="342" t="str">
        <f>$K$19</f>
        <v>bb</v>
      </c>
      <c r="AK16" s="345"/>
      <c r="AL16" s="331"/>
      <c r="AM16" s="340" t="str">
        <f>$K$19</f>
        <v>bb</v>
      </c>
      <c r="AN16" s="345"/>
      <c r="AO16" s="325"/>
    </row>
    <row r="17" spans="1:41" s="2" customFormat="1" ht="34.950000000000003" customHeight="1" thickTop="1" thickBot="1" x14ac:dyDescent="0.3">
      <c r="A17" s="314"/>
      <c r="B17" s="315"/>
      <c r="C17" s="315"/>
      <c r="D17" s="315"/>
      <c r="E17" s="315"/>
      <c r="F17" s="315"/>
      <c r="G17" s="315"/>
      <c r="H17" s="315"/>
      <c r="I17" s="315"/>
      <c r="J17" s="335" t="s">
        <v>6</v>
      </c>
      <c r="K17" s="407" t="s">
        <v>7</v>
      </c>
      <c r="L17" s="407"/>
      <c r="M17" s="407"/>
      <c r="N17" s="407"/>
      <c r="O17" s="407"/>
      <c r="P17" s="407"/>
      <c r="Q17" s="407"/>
      <c r="R17" s="315"/>
      <c r="S17" s="315"/>
      <c r="T17" s="315"/>
      <c r="U17" s="315"/>
      <c r="V17" s="315"/>
      <c r="W17" s="315"/>
      <c r="X17" s="315"/>
      <c r="Y17" s="315"/>
      <c r="Z17" s="447" t="str">
        <f>$I$9</f>
        <v>aa</v>
      </c>
      <c r="AA17" s="448"/>
      <c r="AB17" s="448"/>
      <c r="AC17" s="448"/>
      <c r="AD17" s="448"/>
      <c r="AE17" s="448"/>
      <c r="AF17" s="449"/>
      <c r="AG17" s="356"/>
      <c r="AH17" s="356"/>
      <c r="AI17" s="321"/>
      <c r="AJ17" s="341" t="str">
        <f>$K$21</f>
        <v>cc</v>
      </c>
      <c r="AK17" s="346"/>
      <c r="AL17" s="331"/>
      <c r="AM17" s="341" t="str">
        <f>$K$25</f>
        <v>ee</v>
      </c>
      <c r="AN17" s="346"/>
      <c r="AO17" s="325"/>
    </row>
    <row r="18" spans="1:41" s="2" customFormat="1" ht="34.950000000000003" customHeight="1" thickTop="1" thickBot="1" x14ac:dyDescent="0.45">
      <c r="A18" s="314"/>
      <c r="B18" s="315"/>
      <c r="C18" s="315"/>
      <c r="D18" s="315"/>
      <c r="E18" s="315"/>
      <c r="F18" s="315"/>
      <c r="G18" s="315"/>
      <c r="H18" s="315"/>
      <c r="I18" s="315"/>
      <c r="J18" s="335"/>
      <c r="K18" s="343"/>
      <c r="L18" s="343"/>
      <c r="M18" s="343"/>
      <c r="N18" s="343"/>
      <c r="O18" s="344"/>
      <c r="P18" s="344"/>
      <c r="Q18" s="344"/>
      <c r="R18" s="315"/>
      <c r="S18" s="315"/>
      <c r="T18" s="315"/>
      <c r="U18" s="315"/>
      <c r="V18" s="315"/>
      <c r="W18" s="315"/>
      <c r="X18" s="315"/>
      <c r="Y18" s="315"/>
      <c r="Z18" s="437" t="s">
        <v>8</v>
      </c>
      <c r="AA18" s="438"/>
      <c r="AB18" s="438"/>
      <c r="AC18" s="438"/>
      <c r="AD18" s="438"/>
      <c r="AE18" s="438"/>
      <c r="AF18" s="438"/>
      <c r="AG18" s="363"/>
      <c r="AH18" s="336"/>
      <c r="AI18" s="322"/>
      <c r="AJ18" s="329"/>
      <c r="AK18" s="330"/>
      <c r="AL18" s="330"/>
      <c r="AM18" s="330"/>
      <c r="AN18" s="330"/>
      <c r="AO18" s="325"/>
    </row>
    <row r="19" spans="1:41" s="2" customFormat="1" ht="34.950000000000003" customHeight="1" thickTop="1" thickBot="1" x14ac:dyDescent="0.3">
      <c r="A19" s="314"/>
      <c r="B19" s="315"/>
      <c r="C19" s="315"/>
      <c r="D19" s="315"/>
      <c r="E19" s="315"/>
      <c r="F19" s="315"/>
      <c r="G19" s="315"/>
      <c r="H19" s="315"/>
      <c r="I19" s="315"/>
      <c r="J19" s="335" t="s">
        <v>9</v>
      </c>
      <c r="K19" s="407" t="s">
        <v>10</v>
      </c>
      <c r="L19" s="407"/>
      <c r="M19" s="407"/>
      <c r="N19" s="407"/>
      <c r="O19" s="407"/>
      <c r="P19" s="407"/>
      <c r="Q19" s="407"/>
      <c r="R19" s="315"/>
      <c r="S19" s="315"/>
      <c r="T19" s="315"/>
      <c r="U19" s="315"/>
      <c r="V19" s="315"/>
      <c r="W19" s="315"/>
      <c r="X19" s="315"/>
      <c r="Y19" s="315"/>
      <c r="Z19" s="410" t="str">
        <f>$I$10</f>
        <v>bb</v>
      </c>
      <c r="AA19" s="439"/>
      <c r="AB19" s="439"/>
      <c r="AC19" s="439"/>
      <c r="AD19" s="439"/>
      <c r="AE19" s="439"/>
      <c r="AF19" s="440"/>
      <c r="AG19" s="356"/>
      <c r="AH19" s="356"/>
      <c r="AI19" s="321"/>
      <c r="AJ19" s="342" t="str">
        <f>$K$17</f>
        <v>aa</v>
      </c>
      <c r="AK19" s="345"/>
      <c r="AL19" s="331"/>
      <c r="AM19" s="340" t="str">
        <f>$K$17</f>
        <v>aa</v>
      </c>
      <c r="AN19" s="345"/>
      <c r="AO19" s="325"/>
    </row>
    <row r="20" spans="1:41" s="2" customFormat="1" ht="34.950000000000003" customHeight="1" thickTop="1" thickBot="1" x14ac:dyDescent="0.45">
      <c r="A20" s="314"/>
      <c r="B20" s="315"/>
      <c r="C20" s="315"/>
      <c r="D20" s="315"/>
      <c r="E20" s="315"/>
      <c r="F20" s="315"/>
      <c r="G20" s="315"/>
      <c r="H20" s="315"/>
      <c r="I20" s="315"/>
      <c r="J20" s="335"/>
      <c r="K20" s="319"/>
      <c r="L20" s="319"/>
      <c r="M20" s="319"/>
      <c r="N20" s="319"/>
      <c r="O20" s="344"/>
      <c r="P20" s="344"/>
      <c r="Q20" s="344"/>
      <c r="R20" s="315"/>
      <c r="S20" s="315"/>
      <c r="T20" s="315"/>
      <c r="U20" s="315"/>
      <c r="V20" s="315"/>
      <c r="W20" s="315"/>
      <c r="X20" s="315"/>
      <c r="Y20" s="315"/>
      <c r="Z20" s="437" t="s">
        <v>11</v>
      </c>
      <c r="AA20" s="438"/>
      <c r="AB20" s="438"/>
      <c r="AC20" s="438"/>
      <c r="AD20" s="438"/>
      <c r="AE20" s="438"/>
      <c r="AF20" s="438"/>
      <c r="AG20" s="363"/>
      <c r="AH20" s="336"/>
      <c r="AI20" s="322"/>
      <c r="AJ20" s="341" t="str">
        <f>$K$25</f>
        <v>ee</v>
      </c>
      <c r="AK20" s="346"/>
      <c r="AL20" s="331"/>
      <c r="AM20" s="341" t="str">
        <f>$K$27</f>
        <v>ff</v>
      </c>
      <c r="AN20" s="346"/>
      <c r="AO20" s="325"/>
    </row>
    <row r="21" spans="1:41" s="2" customFormat="1" ht="34.950000000000003" customHeight="1" thickTop="1" thickBot="1" x14ac:dyDescent="0.3">
      <c r="A21" s="314"/>
      <c r="B21" s="315"/>
      <c r="C21" s="315"/>
      <c r="D21" s="315"/>
      <c r="E21" s="315"/>
      <c r="F21" s="315"/>
      <c r="G21" s="315"/>
      <c r="H21" s="315"/>
      <c r="I21" s="315"/>
      <c r="J21" s="335" t="s">
        <v>12</v>
      </c>
      <c r="K21" s="407" t="s">
        <v>13</v>
      </c>
      <c r="L21" s="407"/>
      <c r="M21" s="407"/>
      <c r="N21" s="407"/>
      <c r="O21" s="407"/>
      <c r="P21" s="407"/>
      <c r="Q21" s="407"/>
      <c r="R21" s="319"/>
      <c r="S21" s="319"/>
      <c r="T21" s="319"/>
      <c r="U21" s="319"/>
      <c r="V21" s="319"/>
      <c r="W21" s="319"/>
      <c r="X21" s="319"/>
      <c r="Y21" s="319"/>
      <c r="Z21" s="410" t="str">
        <f>$I$11</f>
        <v>cc</v>
      </c>
      <c r="AA21" s="439"/>
      <c r="AB21" s="439"/>
      <c r="AC21" s="439"/>
      <c r="AD21" s="439"/>
      <c r="AE21" s="439"/>
      <c r="AF21" s="440"/>
      <c r="AG21" s="356"/>
      <c r="AH21" s="356"/>
      <c r="AI21" s="321"/>
      <c r="AJ21" s="332"/>
      <c r="AK21" s="364"/>
      <c r="AL21" s="332"/>
      <c r="AM21" s="332"/>
      <c r="AN21" s="364"/>
      <c r="AO21" s="325"/>
    </row>
    <row r="22" spans="1:41" s="2" customFormat="1" ht="34.950000000000003" customHeight="1" thickTop="1" thickBot="1" x14ac:dyDescent="0.45">
      <c r="A22" s="314"/>
      <c r="B22" s="315"/>
      <c r="C22" s="315"/>
      <c r="D22" s="315"/>
      <c r="E22" s="315"/>
      <c r="F22" s="315"/>
      <c r="G22" s="315"/>
      <c r="H22" s="315"/>
      <c r="I22" s="315"/>
      <c r="J22" s="335"/>
      <c r="K22" s="343"/>
      <c r="L22" s="343"/>
      <c r="M22" s="343"/>
      <c r="N22" s="343"/>
      <c r="O22" s="344"/>
      <c r="P22" s="344"/>
      <c r="Q22" s="369"/>
      <c r="R22" s="319"/>
      <c r="S22" s="319"/>
      <c r="T22" s="319"/>
      <c r="U22" s="319"/>
      <c r="V22" s="319"/>
      <c r="W22" s="319"/>
      <c r="X22" s="319"/>
      <c r="Y22" s="319"/>
      <c r="Z22" s="437" t="s">
        <v>15</v>
      </c>
      <c r="AA22" s="438"/>
      <c r="AB22" s="438"/>
      <c r="AC22" s="438"/>
      <c r="AD22" s="438"/>
      <c r="AE22" s="438"/>
      <c r="AF22" s="438"/>
      <c r="AG22" s="363"/>
      <c r="AH22" s="336"/>
      <c r="AI22" s="315"/>
      <c r="AJ22" s="342" t="str">
        <f>$K$23</f>
        <v>dd</v>
      </c>
      <c r="AK22" s="345"/>
      <c r="AL22" s="331"/>
      <c r="AM22" s="340" t="str">
        <f>$K$19</f>
        <v>bb</v>
      </c>
      <c r="AN22" s="345"/>
      <c r="AO22" s="325"/>
    </row>
    <row r="23" spans="1:41" s="2" customFormat="1" ht="34.950000000000003" customHeight="1" thickTop="1" thickBot="1" x14ac:dyDescent="0.3">
      <c r="A23" s="314"/>
      <c r="B23" s="315"/>
      <c r="C23" s="315"/>
      <c r="D23" s="315"/>
      <c r="E23" s="315"/>
      <c r="F23" s="315"/>
      <c r="G23" s="315"/>
      <c r="H23" s="315"/>
      <c r="I23" s="315"/>
      <c r="J23" s="335" t="s">
        <v>16</v>
      </c>
      <c r="K23" s="407" t="s">
        <v>17</v>
      </c>
      <c r="L23" s="407"/>
      <c r="M23" s="407"/>
      <c r="N23" s="407"/>
      <c r="O23" s="407"/>
      <c r="P23" s="407"/>
      <c r="Q23" s="407"/>
      <c r="R23" s="315"/>
      <c r="S23" s="315"/>
      <c r="T23" s="315"/>
      <c r="U23" s="315"/>
      <c r="V23" s="315"/>
      <c r="W23" s="315"/>
      <c r="X23" s="315"/>
      <c r="Y23" s="315"/>
      <c r="Z23" s="410" t="str">
        <f>$I$12</f>
        <v>dd</v>
      </c>
      <c r="AA23" s="439"/>
      <c r="AB23" s="439"/>
      <c r="AC23" s="439"/>
      <c r="AD23" s="439"/>
      <c r="AE23" s="439"/>
      <c r="AF23" s="440"/>
      <c r="AG23" s="356"/>
      <c r="AH23" s="356"/>
      <c r="AI23" s="321"/>
      <c r="AJ23" s="341" t="str">
        <f>$K$27</f>
        <v>ff</v>
      </c>
      <c r="AK23" s="346"/>
      <c r="AL23" s="331"/>
      <c r="AM23" s="341" t="str">
        <f>$K$23</f>
        <v>dd</v>
      </c>
      <c r="AN23" s="346"/>
      <c r="AO23" s="325"/>
    </row>
    <row r="24" spans="1:41" s="2" customFormat="1" ht="34.950000000000003" customHeight="1" thickTop="1" thickBot="1" x14ac:dyDescent="0.45">
      <c r="A24" s="314"/>
      <c r="B24" s="315"/>
      <c r="C24" s="315"/>
      <c r="D24" s="315"/>
      <c r="E24" s="315"/>
      <c r="F24" s="315"/>
      <c r="G24" s="315"/>
      <c r="H24" s="315"/>
      <c r="I24" s="315"/>
      <c r="J24" s="312"/>
      <c r="K24" s="343"/>
      <c r="L24" s="343"/>
      <c r="M24" s="343"/>
      <c r="N24" s="343"/>
      <c r="O24" s="344"/>
      <c r="P24" s="344"/>
      <c r="Q24" s="344"/>
      <c r="R24" s="315"/>
      <c r="S24" s="315"/>
      <c r="T24" s="315"/>
      <c r="U24" s="315"/>
      <c r="V24" s="315"/>
      <c r="W24" s="315"/>
      <c r="X24" s="315"/>
      <c r="Y24" s="315"/>
      <c r="Z24" s="437" t="s">
        <v>18</v>
      </c>
      <c r="AA24" s="438"/>
      <c r="AB24" s="438"/>
      <c r="AC24" s="438"/>
      <c r="AD24" s="438"/>
      <c r="AE24" s="438"/>
      <c r="AF24" s="438"/>
      <c r="AG24" s="315"/>
      <c r="AH24" s="315"/>
      <c r="AI24" s="315"/>
      <c r="AJ24" s="331"/>
      <c r="AK24" s="365"/>
      <c r="AL24" s="331"/>
      <c r="AM24" s="331"/>
      <c r="AN24" s="365"/>
      <c r="AO24" s="325"/>
    </row>
    <row r="25" spans="1:41" s="2" customFormat="1" ht="34.950000000000003" customHeight="1" thickTop="1" thickBot="1" x14ac:dyDescent="0.3">
      <c r="A25" s="314"/>
      <c r="B25" s="315"/>
      <c r="C25" s="315"/>
      <c r="D25" s="315"/>
      <c r="E25" s="315"/>
      <c r="F25" s="315"/>
      <c r="G25" s="315"/>
      <c r="H25" s="315"/>
      <c r="I25" s="315"/>
      <c r="J25" s="335" t="s">
        <v>19</v>
      </c>
      <c r="K25" s="407" t="s">
        <v>20</v>
      </c>
      <c r="L25" s="407"/>
      <c r="M25" s="407"/>
      <c r="N25" s="407"/>
      <c r="O25" s="407"/>
      <c r="P25" s="407"/>
      <c r="Q25" s="407"/>
      <c r="R25" s="315"/>
      <c r="S25" s="315"/>
      <c r="T25" s="315"/>
      <c r="U25" s="315"/>
      <c r="V25" s="315"/>
      <c r="W25" s="315"/>
      <c r="X25" s="315"/>
      <c r="Y25" s="315"/>
      <c r="Z25" s="410" t="str">
        <f>$I$13</f>
        <v>ee</v>
      </c>
      <c r="AA25" s="439"/>
      <c r="AB25" s="439"/>
      <c r="AC25" s="439"/>
      <c r="AD25" s="439"/>
      <c r="AE25" s="439"/>
      <c r="AF25" s="440"/>
      <c r="AG25" s="315"/>
      <c r="AH25" s="315"/>
      <c r="AI25" s="315"/>
      <c r="AJ25" s="342" t="str">
        <f>$K$17</f>
        <v>aa</v>
      </c>
      <c r="AK25" s="345"/>
      <c r="AL25" s="331"/>
      <c r="AM25" s="340" t="str">
        <f>$K$21</f>
        <v>cc</v>
      </c>
      <c r="AN25" s="345"/>
      <c r="AO25" s="325"/>
    </row>
    <row r="26" spans="1:41" s="2" customFormat="1" ht="34.950000000000003" customHeight="1" thickTop="1" thickBot="1" x14ac:dyDescent="0.45">
      <c r="A26" s="314"/>
      <c r="B26" s="315"/>
      <c r="C26" s="315"/>
      <c r="D26" s="315"/>
      <c r="E26" s="315"/>
      <c r="F26" s="315"/>
      <c r="G26" s="315"/>
      <c r="H26" s="315"/>
      <c r="I26" s="315"/>
      <c r="J26" s="312"/>
      <c r="K26" s="343"/>
      <c r="L26" s="343"/>
      <c r="M26" s="343"/>
      <c r="N26" s="343"/>
      <c r="O26" s="344"/>
      <c r="P26" s="344"/>
      <c r="Q26" s="344"/>
      <c r="R26" s="315"/>
      <c r="S26" s="315"/>
      <c r="T26" s="315"/>
      <c r="U26" s="315"/>
      <c r="V26" s="315"/>
      <c r="W26" s="315"/>
      <c r="X26" s="315"/>
      <c r="Y26" s="315"/>
      <c r="Z26" s="437" t="s">
        <v>21</v>
      </c>
      <c r="AA26" s="438"/>
      <c r="AB26" s="438"/>
      <c r="AC26" s="438"/>
      <c r="AD26" s="438"/>
      <c r="AE26" s="438"/>
      <c r="AF26" s="438"/>
      <c r="AG26" s="315"/>
      <c r="AH26" s="315"/>
      <c r="AI26" s="315"/>
      <c r="AJ26" s="341" t="str">
        <f>$K$21</f>
        <v>cc</v>
      </c>
      <c r="AK26" s="346"/>
      <c r="AL26" s="331"/>
      <c r="AM26" s="341" t="str">
        <f>$K$25</f>
        <v>ee</v>
      </c>
      <c r="AN26" s="346"/>
      <c r="AO26" s="325"/>
    </row>
    <row r="27" spans="1:41" s="2" customFormat="1" ht="34.950000000000003" customHeight="1" thickTop="1" thickBot="1" x14ac:dyDescent="0.3">
      <c r="A27" s="314"/>
      <c r="B27" s="315"/>
      <c r="C27" s="315"/>
      <c r="D27" s="315"/>
      <c r="E27" s="315"/>
      <c r="F27" s="315"/>
      <c r="G27" s="315"/>
      <c r="H27" s="315"/>
      <c r="I27" s="315"/>
      <c r="J27" s="335" t="s">
        <v>22</v>
      </c>
      <c r="K27" s="407" t="s">
        <v>23</v>
      </c>
      <c r="L27" s="407"/>
      <c r="M27" s="407"/>
      <c r="N27" s="407"/>
      <c r="O27" s="407"/>
      <c r="P27" s="407"/>
      <c r="Q27" s="407"/>
      <c r="R27" s="315"/>
      <c r="S27" s="315"/>
      <c r="T27" s="315"/>
      <c r="U27" s="315"/>
      <c r="V27" s="315"/>
      <c r="W27" s="315"/>
      <c r="X27" s="315"/>
      <c r="Y27" s="315"/>
      <c r="Z27" s="410" t="str">
        <f>$I$14</f>
        <v>ff</v>
      </c>
      <c r="AA27" s="439"/>
      <c r="AB27" s="439"/>
      <c r="AC27" s="439"/>
      <c r="AD27" s="439"/>
      <c r="AE27" s="439"/>
      <c r="AF27" s="440"/>
      <c r="AG27" s="315"/>
      <c r="AH27" s="315"/>
      <c r="AI27" s="315"/>
      <c r="AJ27" s="331"/>
      <c r="AK27" s="365"/>
      <c r="AL27" s="331"/>
      <c r="AM27" s="331"/>
      <c r="AN27" s="331"/>
      <c r="AO27" s="325"/>
    </row>
    <row r="28" spans="1:41" s="2" customFormat="1" ht="34.950000000000003" customHeight="1" thickTop="1" x14ac:dyDescent="0.25">
      <c r="A28" s="314"/>
      <c r="B28" s="315"/>
      <c r="C28" s="315"/>
      <c r="D28" s="315"/>
      <c r="E28" s="315"/>
      <c r="F28" s="315"/>
      <c r="G28" s="315"/>
      <c r="H28" s="315"/>
      <c r="I28" s="315"/>
      <c r="J28" s="312"/>
      <c r="K28" s="312"/>
      <c r="L28" s="312"/>
      <c r="M28" s="312"/>
      <c r="N28" s="312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42" t="str">
        <f>$K$19</f>
        <v>bb</v>
      </c>
      <c r="AK28" s="345"/>
      <c r="AL28" s="331"/>
      <c r="AM28" s="331"/>
      <c r="AN28" s="331"/>
      <c r="AO28" s="325"/>
    </row>
    <row r="29" spans="1:41" s="2" customFormat="1" ht="34.950000000000003" customHeight="1" thickBot="1" x14ac:dyDescent="0.3">
      <c r="A29" s="314"/>
      <c r="B29" s="315"/>
      <c r="C29" s="315"/>
      <c r="D29" s="315"/>
      <c r="E29" s="315"/>
      <c r="F29" s="315"/>
      <c r="G29" s="315"/>
      <c r="H29" s="315"/>
      <c r="I29" s="315"/>
      <c r="J29" s="312"/>
      <c r="K29" s="312"/>
      <c r="L29" s="312"/>
      <c r="M29" s="312"/>
      <c r="N29" s="312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41" t="str">
        <f>$K$27</f>
        <v>ff</v>
      </c>
      <c r="AK29" s="346"/>
      <c r="AL29" s="331"/>
      <c r="AM29" s="331"/>
      <c r="AN29" s="331"/>
      <c r="AO29" s="325"/>
    </row>
    <row r="30" spans="1:41" ht="34.950000000000003" customHeight="1" thickBot="1" x14ac:dyDescent="0.35">
      <c r="A30" s="333"/>
      <c r="B30" s="55"/>
      <c r="C30" s="55"/>
      <c r="D30" s="55"/>
      <c r="E30" s="55"/>
      <c r="F30" s="55"/>
      <c r="G30" s="55"/>
      <c r="H30" s="55"/>
      <c r="I30" s="55"/>
      <c r="J30" s="408"/>
      <c r="K30" s="409"/>
      <c r="L30" s="409"/>
      <c r="M30" s="409"/>
      <c r="N30" s="409"/>
      <c r="O30" s="409"/>
      <c r="P30" s="337"/>
      <c r="Q30" s="400"/>
      <c r="R30" s="400"/>
      <c r="S30" s="400"/>
      <c r="T30" s="400"/>
      <c r="U30" s="400"/>
      <c r="V30" s="400"/>
      <c r="W30" s="400"/>
      <c r="X30" s="400"/>
      <c r="Y30" s="400"/>
      <c r="Z30" s="400"/>
      <c r="AA30" s="400"/>
      <c r="AB30" s="354"/>
      <c r="AC30" s="354"/>
      <c r="AD30" s="354"/>
      <c r="AE30" s="354"/>
      <c r="AF30" s="338"/>
      <c r="AG30" s="339"/>
      <c r="AH30" s="339"/>
      <c r="AI30" s="323"/>
      <c r="AJ30" s="368"/>
      <c r="AK30" s="368"/>
      <c r="AL30" s="368"/>
      <c r="AM30" s="368"/>
      <c r="AN30" s="368"/>
      <c r="AO30" s="327"/>
    </row>
  </sheetData>
  <mergeCells count="30">
    <mergeCell ref="Z23:AF23"/>
    <mergeCell ref="Q30:AA30"/>
    <mergeCell ref="K6:M8"/>
    <mergeCell ref="N6:P8"/>
    <mergeCell ref="K21:Q21"/>
    <mergeCell ref="K23:Q23"/>
    <mergeCell ref="J30:O30"/>
    <mergeCell ref="AC8:AE8"/>
    <mergeCell ref="K17:Q17"/>
    <mergeCell ref="K19:Q19"/>
    <mergeCell ref="K2:AI2"/>
    <mergeCell ref="Q6:S8"/>
    <mergeCell ref="Z6:AB8"/>
    <mergeCell ref="Z22:AF22"/>
    <mergeCell ref="Z16:AF16"/>
    <mergeCell ref="Z18:AF18"/>
    <mergeCell ref="Z20:AF20"/>
    <mergeCell ref="T6:V8"/>
    <mergeCell ref="Z17:AF17"/>
    <mergeCell ref="Z19:AF19"/>
    <mergeCell ref="AN5:AN6"/>
    <mergeCell ref="Z26:AF26"/>
    <mergeCell ref="Z27:AF27"/>
    <mergeCell ref="K27:Q27"/>
    <mergeCell ref="W6:Y8"/>
    <mergeCell ref="AK5:AK6"/>
    <mergeCell ref="Z25:AF25"/>
    <mergeCell ref="K25:Q25"/>
    <mergeCell ref="Z24:AF24"/>
    <mergeCell ref="Z21:AF21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1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1"/>
  <sheetViews>
    <sheetView showGridLines="0" zoomScale="55" workbookViewId="0">
      <selection activeCell="K6" sqref="K6:AE8"/>
    </sheetView>
  </sheetViews>
  <sheetFormatPr baseColWidth="10" defaultColWidth="11.44140625" defaultRowHeight="13.2" x14ac:dyDescent="0.25"/>
  <cols>
    <col min="1" max="1" width="5.6640625" style="79" customWidth="1"/>
    <col min="2" max="2" width="14.6640625" style="79" hidden="1" customWidth="1"/>
    <col min="3" max="3" width="6.6640625" style="79" hidden="1" customWidth="1"/>
    <col min="4" max="4" width="22.6640625" style="79" hidden="1" customWidth="1"/>
    <col min="5" max="6" width="6.6640625" style="79" hidden="1" customWidth="1"/>
    <col min="7" max="7" width="14.6640625" style="79" hidden="1" customWidth="1"/>
    <col min="8" max="8" width="6.6640625" style="79" hidden="1" customWidth="1"/>
    <col min="9" max="9" width="22.6640625" style="79" hidden="1" customWidth="1"/>
    <col min="10" max="10" width="22.6640625" style="79" customWidth="1"/>
    <col min="11" max="11" width="5.6640625" style="79" customWidth="1"/>
    <col min="12" max="12" width="1.6640625" style="79" customWidth="1"/>
    <col min="13" max="14" width="5.6640625" style="79" customWidth="1"/>
    <col min="15" max="15" width="1.6640625" style="79" customWidth="1"/>
    <col min="16" max="17" width="5.6640625" style="79" customWidth="1"/>
    <col min="18" max="18" width="1.6640625" style="79" customWidth="1"/>
    <col min="19" max="20" width="5.6640625" style="79" customWidth="1"/>
    <col min="21" max="21" width="1.6640625" style="79" customWidth="1"/>
    <col min="22" max="23" width="5.6640625" style="79" customWidth="1"/>
    <col min="24" max="24" width="1.6640625" style="79" customWidth="1"/>
    <col min="25" max="26" width="5.6640625" style="79" customWidth="1"/>
    <col min="27" max="27" width="1.6640625" style="79" customWidth="1"/>
    <col min="28" max="29" width="5.6640625" style="79" customWidth="1"/>
    <col min="30" max="30" width="1.6640625" style="79" customWidth="1"/>
    <col min="31" max="32" width="5.6640625" style="79" customWidth="1"/>
    <col min="33" max="33" width="1.6640625" style="79" customWidth="1"/>
    <col min="34" max="34" width="5.6640625" style="79" customWidth="1"/>
    <col min="35" max="37" width="7.6640625" style="79" customWidth="1"/>
    <col min="38" max="38" width="10.88671875" style="79" customWidth="1"/>
    <col min="39" max="39" width="27.6640625" style="79" customWidth="1"/>
    <col min="40" max="40" width="5.6640625" style="79" customWidth="1"/>
    <col min="41" max="41" width="8.6640625" style="79" customWidth="1"/>
    <col min="42" max="42" width="27.6640625" style="79" customWidth="1"/>
    <col min="43" max="43" width="5.6640625" style="79" customWidth="1"/>
    <col min="44" max="44" width="8.6640625" style="79" customWidth="1"/>
    <col min="45" max="45" width="27.6640625" style="79" customWidth="1"/>
    <col min="46" max="47" width="5.6640625" style="79" customWidth="1"/>
    <col min="48" max="16384" width="11.44140625" style="79"/>
  </cols>
  <sheetData>
    <row r="1" spans="1:48" ht="15" customHeight="1" x14ac:dyDescent="0.25">
      <c r="A1" s="181"/>
      <c r="B1" s="78"/>
      <c r="C1" s="78"/>
      <c r="D1" s="78"/>
      <c r="E1" s="78"/>
      <c r="F1" s="78"/>
      <c r="G1" s="78"/>
      <c r="H1" s="78"/>
      <c r="I1" s="78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3"/>
    </row>
    <row r="2" spans="1:48" ht="33" x14ac:dyDescent="0.25">
      <c r="A2" s="184"/>
      <c r="B2" s="80"/>
      <c r="C2" s="80"/>
      <c r="D2" s="80"/>
      <c r="E2" s="80"/>
      <c r="F2" s="80"/>
      <c r="G2" s="80"/>
      <c r="H2" s="80"/>
      <c r="I2" s="80"/>
      <c r="J2" s="229"/>
      <c r="K2" s="452" t="s">
        <v>84</v>
      </c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452"/>
      <c r="AG2" s="452"/>
      <c r="AH2" s="452"/>
      <c r="AI2" s="452"/>
      <c r="AJ2" s="452"/>
      <c r="AK2" s="452"/>
      <c r="AL2" s="452"/>
      <c r="AM2" s="186"/>
      <c r="AN2" s="230"/>
      <c r="AO2" s="230"/>
      <c r="AP2" s="230"/>
      <c r="AQ2" s="230"/>
      <c r="AR2" s="230"/>
      <c r="AS2" s="230"/>
      <c r="AT2" s="230"/>
      <c r="AU2" s="188"/>
    </row>
    <row r="3" spans="1:48" ht="19.95" customHeight="1" x14ac:dyDescent="0.25">
      <c r="A3" s="184"/>
      <c r="B3" s="80"/>
      <c r="C3" s="80"/>
      <c r="D3" s="80"/>
      <c r="E3" s="80"/>
      <c r="F3" s="80"/>
      <c r="G3" s="80"/>
      <c r="H3" s="80"/>
      <c r="I3" s="80"/>
      <c r="J3" s="229"/>
      <c r="K3" s="229"/>
      <c r="L3" s="229"/>
      <c r="M3" s="229"/>
      <c r="N3" s="229"/>
      <c r="O3" s="231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32"/>
      <c r="AN3" s="230"/>
      <c r="AO3" s="230"/>
      <c r="AP3" s="230"/>
      <c r="AQ3" s="230"/>
      <c r="AR3" s="230"/>
      <c r="AS3" s="230"/>
      <c r="AT3" s="230"/>
      <c r="AU3" s="188"/>
    </row>
    <row r="4" spans="1:48" ht="34.950000000000003" customHeight="1" x14ac:dyDescent="0.25">
      <c r="A4" s="184"/>
      <c r="B4" s="80"/>
      <c r="C4" s="80"/>
      <c r="D4" s="80"/>
      <c r="E4" s="80"/>
      <c r="F4" s="80"/>
      <c r="G4" s="80"/>
      <c r="H4" s="80"/>
      <c r="I4" s="80"/>
      <c r="J4" s="229"/>
      <c r="K4" s="233"/>
      <c r="L4" s="233"/>
      <c r="M4" s="233"/>
      <c r="N4" s="233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32"/>
      <c r="AN4" s="230"/>
      <c r="AO4" s="230"/>
      <c r="AP4" s="230"/>
      <c r="AQ4" s="230"/>
      <c r="AR4" s="230"/>
      <c r="AS4" s="230"/>
      <c r="AT4" s="230"/>
      <c r="AU4" s="188"/>
    </row>
    <row r="5" spans="1:48" ht="34.950000000000003" customHeight="1" x14ac:dyDescent="0.25">
      <c r="A5" s="184"/>
      <c r="B5" s="80"/>
      <c r="C5" s="80"/>
      <c r="D5" s="80"/>
      <c r="E5" s="80"/>
      <c r="F5" s="80"/>
      <c r="G5" s="80"/>
      <c r="H5" s="80"/>
      <c r="I5" s="80"/>
      <c r="J5" s="234"/>
      <c r="K5" s="235"/>
      <c r="L5" s="235"/>
      <c r="M5" s="235"/>
      <c r="N5" s="235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32"/>
      <c r="AN5" s="230"/>
      <c r="AO5" s="230"/>
      <c r="AP5" s="230"/>
      <c r="AQ5" s="230"/>
      <c r="AR5" s="230"/>
      <c r="AS5" s="230"/>
      <c r="AT5" s="230"/>
      <c r="AU5" s="188"/>
    </row>
    <row r="6" spans="1:48" s="82" customFormat="1" ht="34.950000000000003" customHeight="1" x14ac:dyDescent="0.25">
      <c r="A6" s="194"/>
      <c r="B6" s="81"/>
      <c r="C6" s="81"/>
      <c r="D6" s="81"/>
      <c r="E6" s="81"/>
      <c r="F6" s="81"/>
      <c r="G6" s="81"/>
      <c r="H6" s="81"/>
      <c r="I6" s="81"/>
      <c r="J6" s="234"/>
      <c r="K6" s="453" t="str">
        <f>$K$18</f>
        <v>aa</v>
      </c>
      <c r="L6" s="453"/>
      <c r="M6" s="453"/>
      <c r="N6" s="453" t="str">
        <f>$K$20</f>
        <v>bb</v>
      </c>
      <c r="O6" s="453"/>
      <c r="P6" s="453"/>
      <c r="Q6" s="453" t="str">
        <f>$K$22</f>
        <v>cc</v>
      </c>
      <c r="R6" s="453"/>
      <c r="S6" s="453"/>
      <c r="T6" s="453" t="str">
        <f>$K$24</f>
        <v>dd</v>
      </c>
      <c r="U6" s="453"/>
      <c r="V6" s="453"/>
      <c r="W6" s="454" t="str">
        <f>$K$26</f>
        <v>ee</v>
      </c>
      <c r="X6" s="454"/>
      <c r="Y6" s="454"/>
      <c r="Z6" s="454" t="str">
        <f>$K$28</f>
        <v>ff</v>
      </c>
      <c r="AA6" s="454"/>
      <c r="AB6" s="454"/>
      <c r="AC6" s="456" t="str">
        <f>$K$30</f>
        <v>gg</v>
      </c>
      <c r="AD6" s="456"/>
      <c r="AE6" s="456"/>
      <c r="AF6" s="261"/>
      <c r="AG6" s="261"/>
      <c r="AH6" s="261"/>
      <c r="AI6" s="231"/>
      <c r="AJ6" s="229"/>
      <c r="AK6" s="229"/>
      <c r="AL6" s="251"/>
      <c r="AM6" s="229"/>
      <c r="AN6" s="450" t="s">
        <v>83</v>
      </c>
      <c r="AO6" s="262"/>
      <c r="AP6" s="262"/>
      <c r="AQ6" s="450" t="s">
        <v>83</v>
      </c>
      <c r="AR6" s="242"/>
      <c r="AS6" s="242"/>
      <c r="AT6" s="450" t="s">
        <v>83</v>
      </c>
      <c r="AU6" s="220"/>
      <c r="AV6" s="255"/>
    </row>
    <row r="7" spans="1:48" s="82" customFormat="1" ht="34.950000000000003" customHeight="1" x14ac:dyDescent="0.25">
      <c r="A7" s="194"/>
      <c r="B7" s="81"/>
      <c r="C7" s="81"/>
      <c r="D7" s="81"/>
      <c r="E7" s="81"/>
      <c r="F7" s="81"/>
      <c r="G7" s="81"/>
      <c r="H7" s="81"/>
      <c r="I7" s="81"/>
      <c r="J7" s="229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4"/>
      <c r="X7" s="454"/>
      <c r="Y7" s="454"/>
      <c r="Z7" s="454"/>
      <c r="AA7" s="454"/>
      <c r="AB7" s="454"/>
      <c r="AC7" s="456"/>
      <c r="AD7" s="456"/>
      <c r="AE7" s="456"/>
      <c r="AF7" s="261"/>
      <c r="AG7" s="261"/>
      <c r="AH7" s="261"/>
      <c r="AI7" s="231"/>
      <c r="AJ7" s="231"/>
      <c r="AK7" s="231"/>
      <c r="AL7" s="251"/>
      <c r="AM7" s="229"/>
      <c r="AN7" s="450"/>
      <c r="AO7" s="264"/>
      <c r="AP7" s="264"/>
      <c r="AQ7" s="450"/>
      <c r="AR7" s="264"/>
      <c r="AS7" s="264"/>
      <c r="AT7" s="450"/>
      <c r="AU7" s="220"/>
      <c r="AV7" s="255"/>
    </row>
    <row r="8" spans="1:48" s="82" customFormat="1" ht="34.950000000000003" customHeight="1" thickBot="1" x14ac:dyDescent="0.3">
      <c r="A8" s="194"/>
      <c r="B8" s="83" t="s">
        <v>0</v>
      </c>
      <c r="C8" s="83"/>
      <c r="D8" s="83"/>
      <c r="E8" s="83"/>
      <c r="F8" s="83"/>
      <c r="G8" s="83"/>
      <c r="H8" s="83"/>
      <c r="I8" s="83"/>
      <c r="J8" s="229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5"/>
      <c r="X8" s="455"/>
      <c r="Y8" s="455"/>
      <c r="Z8" s="455"/>
      <c r="AA8" s="455"/>
      <c r="AB8" s="455"/>
      <c r="AC8" s="456"/>
      <c r="AD8" s="456"/>
      <c r="AE8" s="456"/>
      <c r="AF8" s="451" t="s">
        <v>82</v>
      </c>
      <c r="AG8" s="451"/>
      <c r="AH8" s="451"/>
      <c r="AI8" s="84" t="s">
        <v>14</v>
      </c>
      <c r="AJ8" s="85" t="s">
        <v>2</v>
      </c>
      <c r="AK8" s="86" t="s">
        <v>3</v>
      </c>
      <c r="AL8" s="229"/>
      <c r="AM8" s="304" t="str">
        <f>$K$18</f>
        <v>aa</v>
      </c>
      <c r="AN8" s="307"/>
      <c r="AO8" s="243"/>
      <c r="AP8" s="304" t="str">
        <f>$K$18</f>
        <v>aa</v>
      </c>
      <c r="AQ8" s="307"/>
      <c r="AR8" s="227"/>
      <c r="AS8" s="304" t="str">
        <f>$K$20</f>
        <v>bb</v>
      </c>
      <c r="AT8" s="307"/>
      <c r="AU8" s="220"/>
      <c r="AV8" s="255"/>
    </row>
    <row r="9" spans="1:48" s="82" customFormat="1" ht="34.950000000000003" customHeight="1" thickTop="1" thickBot="1" x14ac:dyDescent="0.3">
      <c r="A9" s="194"/>
      <c r="B9" s="87">
        <f t="shared" ref="B9:B15" si="0">IF(J9="","-",RANK(F9,$F$9:$F$15,0)+RANK(E9,$E$9:$E$15,0)%+ROW()%%)</f>
        <v>1.0108999999999999</v>
      </c>
      <c r="C9" s="88">
        <f t="shared" ref="C9:C15" si="1">IF(B9="","",RANK(B9,$B$9:$B$15,1))</f>
        <v>1</v>
      </c>
      <c r="D9" s="89" t="str">
        <f>$K$18</f>
        <v>aa</v>
      </c>
      <c r="E9" s="90">
        <f>$AI$9</f>
        <v>0</v>
      </c>
      <c r="F9" s="91">
        <f>$AJ$9</f>
        <v>0</v>
      </c>
      <c r="G9" s="92">
        <f>SMALL($B$9:$B$15,1)</f>
        <v>1.0108999999999999</v>
      </c>
      <c r="H9" s="88">
        <f t="shared" ref="H9:H15" si="2">IF(G9="","",RANK(G9,$G$9:$G$15,1))</f>
        <v>1</v>
      </c>
      <c r="I9" s="93" t="str">
        <f t="shared" ref="I9:I15" ca="1" si="3">INDEX($D$9:$D$15,MATCH(G9,$B$9:$B$15,0),1)</f>
        <v>aa</v>
      </c>
      <c r="J9" s="94" t="str">
        <f>$K$18</f>
        <v>aa</v>
      </c>
      <c r="K9" s="95"/>
      <c r="L9" s="96"/>
      <c r="M9" s="97"/>
      <c r="N9" s="98" t="str">
        <f>IF($AN$8+$AN$9&gt;0,$AN$8,"")</f>
        <v/>
      </c>
      <c r="O9" s="99" t="s">
        <v>4</v>
      </c>
      <c r="P9" s="100" t="str">
        <f>IF($AN$8+$AN$9&gt;0,$AN$9,"")</f>
        <v/>
      </c>
      <c r="Q9" s="98" t="str">
        <f>IF($AQ$8+$AQ$9&gt;0,$AQ$8,"")</f>
        <v/>
      </c>
      <c r="R9" s="99" t="s">
        <v>4</v>
      </c>
      <c r="S9" s="100" t="str">
        <f>IF($AQ$8+$AQ$9&gt;0,$AQ$9,"")</f>
        <v/>
      </c>
      <c r="T9" s="98" t="str">
        <f>IF($AT$11+$AT$12&gt;0,$AT$11,"")</f>
        <v/>
      </c>
      <c r="U9" s="101" t="s">
        <v>4</v>
      </c>
      <c r="V9" s="100" t="str">
        <f>IF($AT$11+$AT$12&gt;0,$AT$12,"")</f>
        <v/>
      </c>
      <c r="W9" s="98" t="str">
        <f>IF($AQ$17+$AQ$18&gt;0,$AQ$17,"")</f>
        <v/>
      </c>
      <c r="X9" s="101" t="s">
        <v>4</v>
      </c>
      <c r="Y9" s="100" t="str">
        <f>IF($AQ$17+$AQ$18&gt;0,$AQ$18,"")</f>
        <v/>
      </c>
      <c r="Z9" s="98" t="str">
        <f>IF($AQ$26+$AQ$27&gt;0,$AQ$26,"")</f>
        <v/>
      </c>
      <c r="AA9" s="101" t="s">
        <v>4</v>
      </c>
      <c r="AB9" s="100" t="str">
        <f>IF($AQ$26+$AQ$27&gt;0,$AQ$27,"")</f>
        <v/>
      </c>
      <c r="AC9" s="98" t="str">
        <f>IF($AN$17+$AN$18&gt;0,$AN$17,"")</f>
        <v/>
      </c>
      <c r="AD9" s="99" t="s">
        <v>4</v>
      </c>
      <c r="AE9" s="102" t="str">
        <f>IF($AN$17+$AN$18&gt;0,$AN$18,"")</f>
        <v/>
      </c>
      <c r="AF9" s="103">
        <f>SUM($N$9,$Q$9,$T$9,$W$9,$Z$9,$AC$9)</f>
        <v>0</v>
      </c>
      <c r="AG9" s="104" t="s">
        <v>4</v>
      </c>
      <c r="AH9" s="105">
        <f>SUM($P$9,$S$9,$V$9,$Y$9,$AB$9,$AE$9)</f>
        <v>0</v>
      </c>
      <c r="AI9" s="106">
        <f>SUM(IF(N9="",0,N9-P9)+IF(Q9="",0,Q9-S9)+IF(T9="",0,T9-V9)+IF(W9="",0,W9-Y9)+IF(Z9="",0,Z9-AB9)+IF(AC9="",0,AC9-AE9))</f>
        <v>0</v>
      </c>
      <c r="AJ9" s="107">
        <f>SUM(IF(K9="",0,1)+IF(K9&gt;M9,2)+IF(K9&lt;M9,-1))+(IF(N9="",0,1)+IF(N9&gt;P9,2)+IF(N9&lt;P9,-1))+(IF(Q9="",0,1)+IF(Q9&gt;S9,2)+IF(Q9&lt;S9,-1))+(IF(T9="",0,1)+IF(T9&gt;V9,2)+IF(T9&lt;V9,-1))+(IF(W9="",0,1)+IF(W9&gt;Y9,2)+IF(W9&lt;Y9,-1))+(IF(Z9="",0,1)+IF(Z9&gt;AB9,2)+IF(Z9&lt;AB9,-1))+(IF(AC9="",0,1)+IF(AC9&gt;AE9,2)+IF(AC9&lt;AE9,-1))</f>
        <v>0</v>
      </c>
      <c r="AK9" s="108">
        <f t="shared" ref="AK9:AK15" si="4">IF(B9="","",RANK(B9,$B$9:$B$15,1))</f>
        <v>1</v>
      </c>
      <c r="AL9" s="251"/>
      <c r="AM9" s="305" t="str">
        <f>$K$20</f>
        <v>bb</v>
      </c>
      <c r="AN9" s="308"/>
      <c r="AO9" s="243"/>
      <c r="AP9" s="305" t="str">
        <f>$K$22</f>
        <v>cc</v>
      </c>
      <c r="AQ9" s="308"/>
      <c r="AR9" s="227"/>
      <c r="AS9" s="305" t="str">
        <f>$K$26</f>
        <v>ee</v>
      </c>
      <c r="AT9" s="308"/>
      <c r="AU9" s="220"/>
      <c r="AV9" s="255"/>
    </row>
    <row r="10" spans="1:48" s="82" customFormat="1" ht="34.950000000000003" customHeight="1" x14ac:dyDescent="0.3">
      <c r="A10" s="194"/>
      <c r="B10" s="87">
        <f t="shared" si="0"/>
        <v>1.0109999999999999</v>
      </c>
      <c r="C10" s="88">
        <f t="shared" si="1"/>
        <v>2</v>
      </c>
      <c r="D10" s="89" t="str">
        <f>$K$20</f>
        <v>bb</v>
      </c>
      <c r="E10" s="90">
        <f>$AI$10</f>
        <v>0</v>
      </c>
      <c r="F10" s="91">
        <f>$AJ$10</f>
        <v>0</v>
      </c>
      <c r="G10" s="92">
        <f>SMALL($B$9:$B$15,2)</f>
        <v>1.0109999999999999</v>
      </c>
      <c r="H10" s="88">
        <f t="shared" si="2"/>
        <v>2</v>
      </c>
      <c r="I10" s="93" t="str">
        <f t="shared" ca="1" si="3"/>
        <v>bb</v>
      </c>
      <c r="J10" s="94" t="str">
        <f>$K$20</f>
        <v>bb</v>
      </c>
      <c r="K10" s="109" t="str">
        <f>IF($AN$8+$AN$9&gt;0,$AN$9,"")</f>
        <v/>
      </c>
      <c r="L10" s="110" t="s">
        <v>4</v>
      </c>
      <c r="M10" s="111" t="str">
        <f>IF($AN$8+$AN$9&gt;0,$AN$8,"")</f>
        <v/>
      </c>
      <c r="N10" s="112"/>
      <c r="O10" s="113"/>
      <c r="P10" s="114"/>
      <c r="Q10" s="115" t="str">
        <f>IF($AN$20+$AN$21&gt;0,$AN$20,"")</f>
        <v/>
      </c>
      <c r="R10" s="110" t="s">
        <v>4</v>
      </c>
      <c r="S10" s="111" t="str">
        <f>IF($AN$20+$AN$21&gt;0,$AN$21,"")</f>
        <v/>
      </c>
      <c r="T10" s="115" t="str">
        <f>IF($AT$20+$AT$21&gt;0,$AT$20,"")</f>
        <v/>
      </c>
      <c r="U10" s="110" t="s">
        <v>4</v>
      </c>
      <c r="V10" s="111" t="str">
        <f>IF($AT$20+$AT$21&gt;0,$AT$21,"")</f>
        <v/>
      </c>
      <c r="W10" s="115" t="str">
        <f>IF($AT$8+$AT$9&gt;0,$AT$8,"")</f>
        <v/>
      </c>
      <c r="X10" s="116" t="s">
        <v>4</v>
      </c>
      <c r="Y10" s="111" t="str">
        <f>IF($AT$8+$AT$9&gt;0,$AT$9,"")</f>
        <v/>
      </c>
      <c r="Z10" s="115" t="str">
        <f>IF($AQ$20+$AQ$21&gt;0,$AQ$20,"")</f>
        <v/>
      </c>
      <c r="AA10" s="116" t="s">
        <v>4</v>
      </c>
      <c r="AB10" s="111" t="str">
        <f>IF($AQ$20+$AQ$21&gt;0,$AQ$21,"")</f>
        <v/>
      </c>
      <c r="AC10" s="115" t="str">
        <f>IF($AN$26+$AN$27&gt;0,$AN$26,"")</f>
        <v/>
      </c>
      <c r="AD10" s="110" t="s">
        <v>4</v>
      </c>
      <c r="AE10" s="117" t="str">
        <f>IF($AN$26+$AN$27&gt;0,$AN$27,"")</f>
        <v/>
      </c>
      <c r="AF10" s="118">
        <f>SUM($K$10,$Q$10,$T$10,$W$10,$Z$10,$AC$10)</f>
        <v>0</v>
      </c>
      <c r="AG10" s="119" t="s">
        <v>4</v>
      </c>
      <c r="AH10" s="120">
        <f>SUM($M$10,$S$10,$V$10,$Y$10,$AB$10,$AE$10)</f>
        <v>0</v>
      </c>
      <c r="AI10" s="121">
        <f>SUM(IF(K10="",0,K10-M10)+IF(Q10="",0,Q10-S10)+IF(T10="",0,T10-V10)+IF(W10="",0,W10-Y10)+IF(Z10="",0,Z10-AB10)+IF(AC10="",0,AC10-AE10))</f>
        <v>0</v>
      </c>
      <c r="AJ10" s="122">
        <f t="shared" ref="AJ10:AJ15" si="5">SUM(IF(K10="",0,1)+IF(K10&gt;M10,2)+IF(K10&lt;M10,-1))+(IF(N10="",0,1)+IF(N10&gt;P10,2)+IF(N10&lt;P10,-1))+(IF(Q10="",0,1)+IF(Q10&gt;S10,2)+IF(Q10&lt;S10,-1))+(IF(T10="",0,1)+IF(T10&gt;V10,2)+IF(T10&lt;V10,-1))+(IF(W10="",0,1)+IF(W10&gt;Y10,2)+IF(W10&lt;Y10,-1))+(IF(Z10="",0,1)+IF(Z10&gt;AB10,2)+IF(Z10&lt;AB10,-1))+(IF(AC10="",0,1)+IF(AC10&gt;AE10,2)+IF(AC10&lt;AE10,-1))</f>
        <v>0</v>
      </c>
      <c r="AK10" s="123">
        <f t="shared" si="4"/>
        <v>2</v>
      </c>
      <c r="AL10" s="231"/>
      <c r="AM10" s="265"/>
      <c r="AN10" s="276"/>
      <c r="AO10" s="265"/>
      <c r="AP10" s="265"/>
      <c r="AQ10" s="276"/>
      <c r="AR10" s="265"/>
      <c r="AS10" s="265"/>
      <c r="AT10" s="276"/>
      <c r="AU10" s="220"/>
      <c r="AV10" s="255"/>
    </row>
    <row r="11" spans="1:48" s="82" customFormat="1" ht="34.950000000000003" customHeight="1" x14ac:dyDescent="0.25">
      <c r="A11" s="194"/>
      <c r="B11" s="87">
        <f t="shared" si="0"/>
        <v>1.0111000000000001</v>
      </c>
      <c r="C11" s="88">
        <f t="shared" si="1"/>
        <v>3</v>
      </c>
      <c r="D11" s="89" t="str">
        <f>$K$22</f>
        <v>cc</v>
      </c>
      <c r="E11" s="90">
        <f>$AI$11</f>
        <v>0</v>
      </c>
      <c r="F11" s="91">
        <f>$AJ$11</f>
        <v>0</v>
      </c>
      <c r="G11" s="92">
        <f>SMALL($B$9:$B$15,3)</f>
        <v>1.0111000000000001</v>
      </c>
      <c r="H11" s="88">
        <f t="shared" si="2"/>
        <v>3</v>
      </c>
      <c r="I11" s="93" t="str">
        <f t="shared" ca="1" si="3"/>
        <v>cc</v>
      </c>
      <c r="J11" s="94" t="str">
        <f>$K$22</f>
        <v>cc</v>
      </c>
      <c r="K11" s="109" t="str">
        <f>IF($AQ$8+$AQ$9&gt;0,$AQ$9,"")</f>
        <v/>
      </c>
      <c r="L11" s="110" t="s">
        <v>4</v>
      </c>
      <c r="M11" s="111" t="str">
        <f>IF($AQ$8+$AQ$9&gt;0,$AQ$8,"")</f>
        <v/>
      </c>
      <c r="N11" s="115" t="str">
        <f>IF($AN$20+$AN$21&gt;0,$AN$21,"")</f>
        <v/>
      </c>
      <c r="O11" s="110" t="s">
        <v>4</v>
      </c>
      <c r="P11" s="111" t="str">
        <f>IF($AN$20+$AN$21&gt;0,$AN$20,"")</f>
        <v/>
      </c>
      <c r="Q11" s="112"/>
      <c r="R11" s="113"/>
      <c r="S11" s="114"/>
      <c r="T11" s="115" t="str">
        <f>IF($AN$11+$AN$12&gt;0,$AN$11,"")</f>
        <v/>
      </c>
      <c r="U11" s="110" t="s">
        <v>4</v>
      </c>
      <c r="V11" s="111" t="str">
        <f>IF($AN$11+$AN$12&gt;0,$AN$12,"")</f>
        <v/>
      </c>
      <c r="W11" s="115" t="str">
        <f>IF($AT$26+$AT$27&gt;0,$AT$26,"")</f>
        <v/>
      </c>
      <c r="X11" s="116" t="s">
        <v>4</v>
      </c>
      <c r="Y11" s="111" t="str">
        <f>IF($AT$26+$AT$27&gt;0,$AT$27,"")</f>
        <v/>
      </c>
      <c r="Z11" s="115" t="str">
        <f>IF($AT$14+$AT$15&gt;0,$AT$14,"")</f>
        <v/>
      </c>
      <c r="AA11" s="116" t="s">
        <v>4</v>
      </c>
      <c r="AB11" s="111" t="str">
        <f>IF($AT$14+$AT$15&gt;0,$AT$15,"")</f>
        <v/>
      </c>
      <c r="AC11" s="115" t="str">
        <f>IF($AQ$14+$AQ$15&gt;0,$AQ$14,"")</f>
        <v/>
      </c>
      <c r="AD11" s="110" t="s">
        <v>4</v>
      </c>
      <c r="AE11" s="117" t="str">
        <f>IF($AQ$14+$AQ$15&gt;0,$AQ$15,"")</f>
        <v/>
      </c>
      <c r="AF11" s="118">
        <f>SUM($K$11,$N$11,$T$11,$W$11,$Z$11,$AC$11)</f>
        <v>0</v>
      </c>
      <c r="AG11" s="119" t="s">
        <v>4</v>
      </c>
      <c r="AH11" s="120">
        <f>SUM($M$11,$P$11,$V$11,$Y$11,$AB$11,$AE$11)</f>
        <v>0</v>
      </c>
      <c r="AI11" s="121">
        <f>SUM(IF(K11="",0,K11-M11)+IF(N11="",0,N11-P11)+IF(T11="",0,T11-V11)+IF(W11="",0,W11-Y11)+IF(Z11="",0,Z11-AB11)+IF(AC11="",0,AC11-AE11))</f>
        <v>0</v>
      </c>
      <c r="AJ11" s="122">
        <f t="shared" si="5"/>
        <v>0</v>
      </c>
      <c r="AK11" s="123">
        <f t="shared" si="4"/>
        <v>3</v>
      </c>
      <c r="AL11" s="251"/>
      <c r="AM11" s="306" t="str">
        <f>$K$22</f>
        <v>cc</v>
      </c>
      <c r="AN11" s="307"/>
      <c r="AO11" s="243"/>
      <c r="AP11" s="304" t="str">
        <f>$K$24</f>
        <v>dd</v>
      </c>
      <c r="AQ11" s="307"/>
      <c r="AR11" s="227"/>
      <c r="AS11" s="304" t="str">
        <f>$K$18</f>
        <v>aa</v>
      </c>
      <c r="AT11" s="307"/>
      <c r="AU11" s="220"/>
      <c r="AV11" s="255"/>
    </row>
    <row r="12" spans="1:48" s="82" customFormat="1" ht="34.950000000000003" customHeight="1" thickBot="1" x14ac:dyDescent="0.3">
      <c r="A12" s="194"/>
      <c r="B12" s="87">
        <f t="shared" si="0"/>
        <v>1.0112000000000001</v>
      </c>
      <c r="C12" s="88">
        <f t="shared" si="1"/>
        <v>4</v>
      </c>
      <c r="D12" s="89" t="str">
        <f>$K$24</f>
        <v>dd</v>
      </c>
      <c r="E12" s="90">
        <f>$AI$12</f>
        <v>0</v>
      </c>
      <c r="F12" s="91">
        <f>$AJ$12</f>
        <v>0</v>
      </c>
      <c r="G12" s="92">
        <f>SMALL($B$9:$B$15,4)</f>
        <v>1.0112000000000001</v>
      </c>
      <c r="H12" s="88">
        <f t="shared" si="2"/>
        <v>4</v>
      </c>
      <c r="I12" s="93" t="str">
        <f t="shared" ca="1" si="3"/>
        <v>dd</v>
      </c>
      <c r="J12" s="94" t="str">
        <f>$K$24</f>
        <v>dd</v>
      </c>
      <c r="K12" s="109" t="str">
        <f>IF($AT$11+$AT$12&gt;0,$AT$12,"")</f>
        <v/>
      </c>
      <c r="L12" s="110" t="s">
        <v>4</v>
      </c>
      <c r="M12" s="111" t="str">
        <f>IF($AT$11+$AT$12&gt;0,$AT$11,"")</f>
        <v/>
      </c>
      <c r="N12" s="115" t="str">
        <f>IF($AT$20+$AT$21&gt;0,$AT$21,"")</f>
        <v/>
      </c>
      <c r="O12" s="110" t="s">
        <v>4</v>
      </c>
      <c r="P12" s="111" t="str">
        <f>IF($AT$20+$AT$21&gt;0,$AT$20,"")</f>
        <v/>
      </c>
      <c r="Q12" s="115" t="str">
        <f>IF($AN$11+$AN$12&gt;0,$AN$12,"")</f>
        <v/>
      </c>
      <c r="R12" s="110" t="s">
        <v>4</v>
      </c>
      <c r="S12" s="111" t="str">
        <f>IF($AN$11+$AN$12&gt;0,$AN$11,"")</f>
        <v/>
      </c>
      <c r="T12" s="112"/>
      <c r="U12" s="113"/>
      <c r="V12" s="114"/>
      <c r="W12" s="115" t="str">
        <f>IF($AN$23+$AN$24&gt;0,$AN$23,"")</f>
        <v/>
      </c>
      <c r="X12" s="110" t="s">
        <v>4</v>
      </c>
      <c r="Y12" s="111" t="str">
        <f>IF($AN$23+$AN$24&gt;0,$AN$24,"")</f>
        <v/>
      </c>
      <c r="Z12" s="115" t="str">
        <f>IF($AQ$11+$AQ$12&gt;0,$AQ$11,"")</f>
        <v/>
      </c>
      <c r="AA12" s="110" t="s">
        <v>4</v>
      </c>
      <c r="AB12" s="111" t="str">
        <f>IF($AQ$11+$AQ$12&gt;0,$AQ$12,"")</f>
        <v/>
      </c>
      <c r="AC12" s="115" t="str">
        <f>IF($AQ$23+$AQ$24&gt;0,$AQ$23,"")</f>
        <v/>
      </c>
      <c r="AD12" s="110" t="s">
        <v>4</v>
      </c>
      <c r="AE12" s="117" t="str">
        <f>IF($AQ$23+$AQ$24&gt;0,$AQ$24,"")</f>
        <v/>
      </c>
      <c r="AF12" s="118">
        <f>SUM($K$12,$N$12,$Q$12,$W$12,$Z$12,$AC$12)</f>
        <v>0</v>
      </c>
      <c r="AG12" s="119" t="s">
        <v>4</v>
      </c>
      <c r="AH12" s="120">
        <f>SUM($M$12,$P$12,$S$12,$Y$12,$AB$12,$AE$12)</f>
        <v>0</v>
      </c>
      <c r="AI12" s="121">
        <f>SUM(IF(K12="",0,K12-M12)+IF(N12="",0,N12-P12)+IF(Q12="",0,Q12-S12)+IF(W12="",0,W12-Y12)+IF(Z12="",0,Z12-AB12)+IF(AC12="",0,AC12-AE12))</f>
        <v>0</v>
      </c>
      <c r="AJ12" s="122">
        <f t="shared" si="5"/>
        <v>0</v>
      </c>
      <c r="AK12" s="123">
        <f t="shared" si="4"/>
        <v>4</v>
      </c>
      <c r="AL12" s="251"/>
      <c r="AM12" s="305" t="str">
        <f>$K$24</f>
        <v>dd</v>
      </c>
      <c r="AN12" s="308"/>
      <c r="AO12" s="243"/>
      <c r="AP12" s="305" t="str">
        <f>$K$28</f>
        <v>ff</v>
      </c>
      <c r="AQ12" s="308"/>
      <c r="AR12" s="227"/>
      <c r="AS12" s="305" t="str">
        <f>$K$24</f>
        <v>dd</v>
      </c>
      <c r="AT12" s="308"/>
      <c r="AU12" s="220"/>
      <c r="AV12" s="255"/>
    </row>
    <row r="13" spans="1:48" s="82" customFormat="1" ht="34.950000000000003" customHeight="1" x14ac:dyDescent="0.25">
      <c r="A13" s="194"/>
      <c r="B13" s="87">
        <f t="shared" si="0"/>
        <v>1.0113000000000001</v>
      </c>
      <c r="C13" s="88">
        <f t="shared" si="1"/>
        <v>5</v>
      </c>
      <c r="D13" s="89" t="str">
        <f>$K$26</f>
        <v>ee</v>
      </c>
      <c r="E13" s="90">
        <f>$AI$13</f>
        <v>0</v>
      </c>
      <c r="F13" s="91">
        <f>$AJ$13</f>
        <v>0</v>
      </c>
      <c r="G13" s="92">
        <f>SMALL($B$9:$B$15,5)</f>
        <v>1.0113000000000001</v>
      </c>
      <c r="H13" s="88">
        <f t="shared" si="2"/>
        <v>5</v>
      </c>
      <c r="I13" s="93" t="str">
        <f t="shared" ca="1" si="3"/>
        <v>ee</v>
      </c>
      <c r="J13" s="94" t="str">
        <f>$K$26</f>
        <v>ee</v>
      </c>
      <c r="K13" s="109" t="str">
        <f>IF($AQ$17+$AQ$18&gt;0,$AQ$18,"")</f>
        <v/>
      </c>
      <c r="L13" s="110" t="s">
        <v>4</v>
      </c>
      <c r="M13" s="111" t="str">
        <f>IF($AQ$17+$AQ$18&gt;0,$AQ$17,"")</f>
        <v/>
      </c>
      <c r="N13" s="115" t="str">
        <f>IF($AT$8+$AT$9&gt;0,$AT$9,"")</f>
        <v/>
      </c>
      <c r="O13" s="110" t="s">
        <v>4</v>
      </c>
      <c r="P13" s="111" t="str">
        <f>IF($AT$8+$AT$9&gt;0,$AT$8,"")</f>
        <v/>
      </c>
      <c r="Q13" s="115" t="str">
        <f>IF($AT$26+$AT$27&gt;0,$AT$27,"")</f>
        <v/>
      </c>
      <c r="R13" s="110" t="s">
        <v>4</v>
      </c>
      <c r="S13" s="111" t="str">
        <f>IF($AT$26+$AT$27&gt;0,$AT$26,"")</f>
        <v/>
      </c>
      <c r="T13" s="115" t="str">
        <f>IF($AN$23+$AN$24&gt;0,$AN$24,"")</f>
        <v/>
      </c>
      <c r="U13" s="110" t="s">
        <v>4</v>
      </c>
      <c r="V13" s="111" t="str">
        <f>IF($AN$23+$AN$24&gt;0,$AN$23,"")</f>
        <v/>
      </c>
      <c r="W13" s="124"/>
      <c r="X13" s="125"/>
      <c r="Y13" s="126"/>
      <c r="Z13" s="115" t="str">
        <f>IF($AN$14+$AN$15&gt;0,$AN$14,"")</f>
        <v/>
      </c>
      <c r="AA13" s="110" t="s">
        <v>4</v>
      </c>
      <c r="AB13" s="111" t="str">
        <f>IF($AN$14+$AN$15&gt;0,$AN$15,"")</f>
        <v/>
      </c>
      <c r="AC13" s="115" t="str">
        <f>IF($AT$17+$AT$18&gt;0,$AT$17,"")</f>
        <v/>
      </c>
      <c r="AD13" s="110" t="s">
        <v>4</v>
      </c>
      <c r="AE13" s="117" t="str">
        <f>IF($AT$17+$AT$18&gt;0,$AT$18,"")</f>
        <v/>
      </c>
      <c r="AF13" s="118">
        <f>SUM($K$13,$N$13,$Q$13,$T$13,$Z$13,$AC$13)</f>
        <v>0</v>
      </c>
      <c r="AG13" s="119" t="s">
        <v>4</v>
      </c>
      <c r="AH13" s="120">
        <f>SUM($M$13,$P$13,$S$13,$V$13,$AB$13,$AE$13)</f>
        <v>0</v>
      </c>
      <c r="AI13" s="121">
        <f>SUM(IF(K13="",0,K13-M13)+IF(N13="",0,N13-P13)+IF(Q13="",0,Q13-S13)+IF(T13="",0,T13-V13)+IF(Z13="",0,Z13-AB13)+IF(AC13="",0,AC13-AE13))</f>
        <v>0</v>
      </c>
      <c r="AJ13" s="122">
        <f t="shared" si="5"/>
        <v>0</v>
      </c>
      <c r="AK13" s="123">
        <f t="shared" si="4"/>
        <v>5</v>
      </c>
      <c r="AL13" s="251"/>
      <c r="AM13" s="270"/>
      <c r="AN13" s="266"/>
      <c r="AO13" s="266"/>
      <c r="AP13" s="266"/>
      <c r="AQ13" s="266"/>
      <c r="AR13" s="266"/>
      <c r="AS13" s="266"/>
      <c r="AT13" s="266"/>
      <c r="AU13" s="220"/>
      <c r="AV13" s="255"/>
    </row>
    <row r="14" spans="1:48" s="82" customFormat="1" ht="34.950000000000003" customHeight="1" x14ac:dyDescent="0.25">
      <c r="A14" s="194"/>
      <c r="B14" s="87">
        <f t="shared" si="0"/>
        <v>1.0114000000000001</v>
      </c>
      <c r="C14" s="88">
        <f t="shared" si="1"/>
        <v>6</v>
      </c>
      <c r="D14" s="89" t="str">
        <f>$K$28</f>
        <v>ff</v>
      </c>
      <c r="E14" s="90">
        <f>$AI$14</f>
        <v>0</v>
      </c>
      <c r="F14" s="91">
        <f>$AJ$14</f>
        <v>0</v>
      </c>
      <c r="G14" s="92">
        <f>SMALL($B$9:$B$15,6)</f>
        <v>1.0114000000000001</v>
      </c>
      <c r="H14" s="88">
        <f t="shared" si="2"/>
        <v>6</v>
      </c>
      <c r="I14" s="93" t="str">
        <f t="shared" ca="1" si="3"/>
        <v>ff</v>
      </c>
      <c r="J14" s="94" t="str">
        <f>$K$28</f>
        <v>ff</v>
      </c>
      <c r="K14" s="109" t="str">
        <f>IF($AQ$26+$AQ$27&gt;0,$AQ$27,"")</f>
        <v/>
      </c>
      <c r="L14" s="110" t="s">
        <v>4</v>
      </c>
      <c r="M14" s="111" t="str">
        <f>IF($AQ$26+$AQ$27&gt;0,$AQ$26,"")</f>
        <v/>
      </c>
      <c r="N14" s="115" t="str">
        <f>IF($AQ$20+$AQ$21&gt;0,$AQ$21,"")</f>
        <v/>
      </c>
      <c r="O14" s="110" t="s">
        <v>4</v>
      </c>
      <c r="P14" s="111" t="str">
        <f>IF($AQ$20+$AQ$21&gt;0,$AQ$20,"")</f>
        <v/>
      </c>
      <c r="Q14" s="115" t="str">
        <f>IF($AT$14+$AT$15&gt;0,$AT$15,"")</f>
        <v/>
      </c>
      <c r="R14" s="110" t="s">
        <v>4</v>
      </c>
      <c r="S14" s="111" t="str">
        <f>IF($AT$14+$AT$15&gt;0,$AT$14,"")</f>
        <v/>
      </c>
      <c r="T14" s="115" t="str">
        <f>IF($AQ$11+$AQ$12&gt;0,$AQ$12,"")</f>
        <v/>
      </c>
      <c r="U14" s="110" t="s">
        <v>4</v>
      </c>
      <c r="V14" s="111" t="str">
        <f>IF($AQ$11+$AQ$12&gt;0,$AQ$11,"")</f>
        <v/>
      </c>
      <c r="W14" s="115" t="str">
        <f>IF($AN$14+$AN$15&gt;0,$AN$15,"")</f>
        <v/>
      </c>
      <c r="X14" s="116" t="s">
        <v>4</v>
      </c>
      <c r="Y14" s="111" t="str">
        <f>IF($AN$14+$AN$15&gt;0,$AN$14,"")</f>
        <v/>
      </c>
      <c r="Z14" s="112"/>
      <c r="AA14" s="113"/>
      <c r="AB14" s="114"/>
      <c r="AC14" s="115" t="str">
        <f>IF($AT$23+$AT$24&gt;0,$AT$23,"")</f>
        <v/>
      </c>
      <c r="AD14" s="110" t="s">
        <v>4</v>
      </c>
      <c r="AE14" s="117" t="str">
        <f>IF($AT$23+$AT$24&gt;0,$AT$24,"")</f>
        <v/>
      </c>
      <c r="AF14" s="118">
        <f>SUM($K$14,$N$14,$Q$14,$T$14,$W$14,$AC$14)</f>
        <v>0</v>
      </c>
      <c r="AG14" s="119" t="s">
        <v>4</v>
      </c>
      <c r="AH14" s="120">
        <f>SUM($M$14,$P$14,$S$14,$V$14,$Y$14,$AE$14)</f>
        <v>0</v>
      </c>
      <c r="AI14" s="121">
        <f>SUM(IF(K14="",0,K14-M14)+IF(N14="",0,N14-P14)+IF(Q14="",0,Q14-S14)+IF(T14="",0,T14-V14)+IF(W14="",0,W14-Y14)+IF(AC14="",0,AC14-AE14))</f>
        <v>0</v>
      </c>
      <c r="AJ14" s="122">
        <f t="shared" si="5"/>
        <v>0</v>
      </c>
      <c r="AK14" s="123">
        <f t="shared" si="4"/>
        <v>6</v>
      </c>
      <c r="AL14" s="251"/>
      <c r="AM14" s="306" t="str">
        <f>$K$26</f>
        <v>ee</v>
      </c>
      <c r="AN14" s="307"/>
      <c r="AO14" s="243"/>
      <c r="AP14" s="304" t="str">
        <f>$K$22</f>
        <v>cc</v>
      </c>
      <c r="AQ14" s="307"/>
      <c r="AR14" s="227"/>
      <c r="AS14" s="304" t="str">
        <f>$K$22</f>
        <v>cc</v>
      </c>
      <c r="AT14" s="307"/>
      <c r="AU14" s="220"/>
      <c r="AV14" s="255"/>
    </row>
    <row r="15" spans="1:48" s="82" customFormat="1" ht="34.950000000000003" customHeight="1" thickBot="1" x14ac:dyDescent="0.3">
      <c r="A15" s="194"/>
      <c r="B15" s="127">
        <f t="shared" si="0"/>
        <v>1.0115000000000001</v>
      </c>
      <c r="C15" s="91">
        <f t="shared" si="1"/>
        <v>7</v>
      </c>
      <c r="D15" s="128" t="str">
        <f>$K$30</f>
        <v>gg</v>
      </c>
      <c r="E15" s="90">
        <f>$AI$15</f>
        <v>0</v>
      </c>
      <c r="F15" s="91">
        <f>$AJ$15</f>
        <v>0</v>
      </c>
      <c r="G15" s="129">
        <f>SMALL($B$9:$B$15,7)</f>
        <v>1.0115000000000001</v>
      </c>
      <c r="H15" s="130">
        <f t="shared" si="2"/>
        <v>7</v>
      </c>
      <c r="I15" s="131" t="str">
        <f t="shared" ca="1" si="3"/>
        <v>gg</v>
      </c>
      <c r="J15" s="94" t="str">
        <f>$K$30</f>
        <v>gg</v>
      </c>
      <c r="K15" s="132" t="str">
        <f>IF($AN$17+$AN$18&gt;0,$AN$18,"")</f>
        <v/>
      </c>
      <c r="L15" s="133" t="s">
        <v>4</v>
      </c>
      <c r="M15" s="134" t="str">
        <f>IF($AN$17+$AN$18&gt;0,$AN$17,"")</f>
        <v/>
      </c>
      <c r="N15" s="135" t="str">
        <f>IF($AN$26+$AN$27&gt;0,$AN$27,"")</f>
        <v/>
      </c>
      <c r="O15" s="133" t="s">
        <v>4</v>
      </c>
      <c r="P15" s="134" t="str">
        <f>IF($AN$26+$AN$27&gt;0,$AN$26,"")</f>
        <v/>
      </c>
      <c r="Q15" s="135" t="str">
        <f>IF($AQ$14+$AQ$15&gt;0,$AQ$15,"")</f>
        <v/>
      </c>
      <c r="R15" s="133" t="s">
        <v>4</v>
      </c>
      <c r="S15" s="134" t="str">
        <f>IF($AQ$14+$AQ$15&gt;0,$AQ$14,"")</f>
        <v/>
      </c>
      <c r="T15" s="135" t="str">
        <f>IF($AQ$23+$AQ$24&gt;0,$AQ$24,"")</f>
        <v/>
      </c>
      <c r="U15" s="136" t="s">
        <v>4</v>
      </c>
      <c r="V15" s="134" t="str">
        <f>IF($AQ$23+$AQ$24&gt;0,$AQ$23,"")</f>
        <v/>
      </c>
      <c r="W15" s="135" t="str">
        <f>IF($AT$17+$AT$18&gt;0,$AT$18,"")</f>
        <v/>
      </c>
      <c r="X15" s="136" t="s">
        <v>4</v>
      </c>
      <c r="Y15" s="134" t="str">
        <f>IF($AT$17+$AT$18&gt;0,$AT$17,"")</f>
        <v/>
      </c>
      <c r="Z15" s="135" t="str">
        <f>IF($AT$23+$AT$24&gt;0,$AT$24,"")</f>
        <v/>
      </c>
      <c r="AA15" s="136" t="s">
        <v>4</v>
      </c>
      <c r="AB15" s="134" t="str">
        <f>IF($AT$23+$AT$24&gt;0,$AT$23,"")</f>
        <v/>
      </c>
      <c r="AC15" s="137"/>
      <c r="AD15" s="138"/>
      <c r="AE15" s="139"/>
      <c r="AF15" s="140">
        <f>SUM($K$15,$N$15,$Q$15,$T$15,$W$15,$Z$15)</f>
        <v>0</v>
      </c>
      <c r="AG15" s="141" t="s">
        <v>4</v>
      </c>
      <c r="AH15" s="142">
        <f>SUM($M$15,$P$15,$S$15,$V$15,$Y$15,$AB$15)</f>
        <v>0</v>
      </c>
      <c r="AI15" s="143">
        <f>SUM(IF(K15="",0,K15-M15)+IF(N15="",0,N15-P15)+IF(Q15="",0,Q15-S15)+IF(T15="",0,T15-V15)+IF(W15="",0,W15-Y15)+IF(Z15="",0,Z15-AB15))</f>
        <v>0</v>
      </c>
      <c r="AJ15" s="144">
        <f t="shared" si="5"/>
        <v>0</v>
      </c>
      <c r="AK15" s="145">
        <f t="shared" si="4"/>
        <v>7</v>
      </c>
      <c r="AL15" s="233"/>
      <c r="AM15" s="305" t="str">
        <f>$K$28</f>
        <v>ff</v>
      </c>
      <c r="AN15" s="308"/>
      <c r="AO15" s="243"/>
      <c r="AP15" s="305" t="str">
        <f>$K$30</f>
        <v>gg</v>
      </c>
      <c r="AQ15" s="308"/>
      <c r="AR15" s="227"/>
      <c r="AS15" s="305" t="str">
        <f>$K$28</f>
        <v>ff</v>
      </c>
      <c r="AT15" s="308"/>
      <c r="AU15" s="220"/>
      <c r="AV15" s="255"/>
    </row>
    <row r="16" spans="1:48" s="82" customFormat="1" ht="34.950000000000003" customHeight="1" x14ac:dyDescent="0.25">
      <c r="A16" s="194"/>
      <c r="B16" s="81"/>
      <c r="C16" s="81"/>
      <c r="D16" s="81"/>
      <c r="E16" s="81"/>
      <c r="F16" s="81"/>
      <c r="G16" s="81"/>
      <c r="H16" s="81"/>
      <c r="I16" s="81"/>
      <c r="J16" s="234"/>
      <c r="K16" s="256"/>
      <c r="L16" s="256"/>
      <c r="M16" s="235"/>
      <c r="N16" s="235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47"/>
      <c r="AD16" s="247"/>
      <c r="AE16" s="231"/>
      <c r="AF16" s="231"/>
      <c r="AG16" s="231"/>
      <c r="AH16" s="231"/>
      <c r="AI16" s="231"/>
      <c r="AJ16" s="247"/>
      <c r="AK16" s="247"/>
      <c r="AL16" s="251"/>
      <c r="AM16" s="243"/>
      <c r="AN16" s="277"/>
      <c r="AO16" s="243"/>
      <c r="AP16" s="243"/>
      <c r="AQ16" s="277"/>
      <c r="AR16" s="243"/>
      <c r="AS16" s="243"/>
      <c r="AT16" s="277"/>
      <c r="AU16" s="220"/>
      <c r="AV16" s="255"/>
    </row>
    <row r="17" spans="1:48" s="82" customFormat="1" ht="34.950000000000003" customHeight="1" thickBot="1" x14ac:dyDescent="0.45">
      <c r="A17" s="194"/>
      <c r="B17" s="81"/>
      <c r="C17" s="81"/>
      <c r="D17" s="81"/>
      <c r="E17" s="81"/>
      <c r="F17" s="81"/>
      <c r="G17" s="81"/>
      <c r="H17" s="81"/>
      <c r="I17" s="81"/>
      <c r="J17" s="229"/>
      <c r="K17" s="229"/>
      <c r="L17" s="229"/>
      <c r="M17" s="229"/>
      <c r="N17" s="229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457" t="s">
        <v>5</v>
      </c>
      <c r="AD17" s="457"/>
      <c r="AE17" s="457"/>
      <c r="AF17" s="457"/>
      <c r="AG17" s="457"/>
      <c r="AH17" s="457"/>
      <c r="AI17" s="457"/>
      <c r="AJ17" s="252"/>
      <c r="AK17" s="253"/>
      <c r="AL17" s="247"/>
      <c r="AM17" s="306" t="str">
        <f>$K$18</f>
        <v>aa</v>
      </c>
      <c r="AN17" s="307"/>
      <c r="AO17" s="243"/>
      <c r="AP17" s="304" t="str">
        <f>$K$18</f>
        <v>aa</v>
      </c>
      <c r="AQ17" s="307"/>
      <c r="AR17" s="243"/>
      <c r="AS17" s="304" t="str">
        <f>$K$26</f>
        <v>ee</v>
      </c>
      <c r="AT17" s="307"/>
      <c r="AU17" s="220"/>
      <c r="AV17" s="255"/>
    </row>
    <row r="18" spans="1:48" s="82" customFormat="1" ht="34.950000000000003" customHeight="1" thickTop="1" thickBot="1" x14ac:dyDescent="0.3">
      <c r="A18" s="194"/>
      <c r="B18" s="81"/>
      <c r="C18" s="81"/>
      <c r="D18" s="81"/>
      <c r="E18" s="81"/>
      <c r="F18" s="81"/>
      <c r="G18" s="81"/>
      <c r="H18" s="81"/>
      <c r="I18" s="81"/>
      <c r="J18" s="237" t="s">
        <v>6</v>
      </c>
      <c r="K18" s="458" t="s">
        <v>7</v>
      </c>
      <c r="L18" s="458"/>
      <c r="M18" s="458"/>
      <c r="N18" s="458"/>
      <c r="O18" s="458"/>
      <c r="P18" s="458"/>
      <c r="Q18" s="458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459" t="str">
        <f ca="1">$I$9</f>
        <v>aa</v>
      </c>
      <c r="AD18" s="459"/>
      <c r="AE18" s="459"/>
      <c r="AF18" s="459"/>
      <c r="AG18" s="459"/>
      <c r="AH18" s="459"/>
      <c r="AI18" s="459"/>
      <c r="AJ18" s="254"/>
      <c r="AK18" s="254"/>
      <c r="AL18" s="251"/>
      <c r="AM18" s="305" t="str">
        <f>$K$30</f>
        <v>gg</v>
      </c>
      <c r="AN18" s="308"/>
      <c r="AO18" s="243"/>
      <c r="AP18" s="305" t="str">
        <f>$K$26</f>
        <v>ee</v>
      </c>
      <c r="AQ18" s="308"/>
      <c r="AR18" s="227"/>
      <c r="AS18" s="305" t="str">
        <f>$K$30</f>
        <v>gg</v>
      </c>
      <c r="AT18" s="308"/>
      <c r="AU18" s="220"/>
      <c r="AV18" s="255"/>
    </row>
    <row r="19" spans="1:48" s="82" customFormat="1" ht="34.950000000000003" customHeight="1" thickTop="1" thickBot="1" x14ac:dyDescent="0.45">
      <c r="A19" s="194"/>
      <c r="B19" s="81"/>
      <c r="C19" s="81"/>
      <c r="D19" s="81"/>
      <c r="E19" s="81"/>
      <c r="F19" s="81"/>
      <c r="G19" s="81"/>
      <c r="H19" s="81"/>
      <c r="I19" s="81"/>
      <c r="J19" s="237"/>
      <c r="K19" s="273"/>
      <c r="L19" s="273"/>
      <c r="M19" s="273"/>
      <c r="N19" s="273"/>
      <c r="O19" s="274"/>
      <c r="P19" s="274"/>
      <c r="Q19" s="274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457" t="s">
        <v>8</v>
      </c>
      <c r="AD19" s="457"/>
      <c r="AE19" s="457"/>
      <c r="AF19" s="457"/>
      <c r="AG19" s="457"/>
      <c r="AH19" s="457"/>
      <c r="AI19" s="457"/>
      <c r="AJ19" s="252"/>
      <c r="AK19" s="253"/>
      <c r="AL19" s="247"/>
      <c r="AM19" s="270"/>
      <c r="AN19" s="266"/>
      <c r="AO19" s="266"/>
      <c r="AP19" s="266"/>
      <c r="AQ19" s="266"/>
      <c r="AR19" s="243"/>
      <c r="AS19" s="266"/>
      <c r="AT19" s="266"/>
      <c r="AU19" s="220"/>
      <c r="AV19" s="255"/>
    </row>
    <row r="20" spans="1:48" s="82" customFormat="1" ht="34.950000000000003" customHeight="1" thickTop="1" thickBot="1" x14ac:dyDescent="0.3">
      <c r="A20" s="194"/>
      <c r="B20" s="81"/>
      <c r="C20" s="81"/>
      <c r="D20" s="81"/>
      <c r="E20" s="81"/>
      <c r="F20" s="81"/>
      <c r="G20" s="81"/>
      <c r="H20" s="81"/>
      <c r="I20" s="81"/>
      <c r="J20" s="237" t="s">
        <v>9</v>
      </c>
      <c r="K20" s="458" t="s">
        <v>10</v>
      </c>
      <c r="L20" s="458"/>
      <c r="M20" s="458"/>
      <c r="N20" s="458"/>
      <c r="O20" s="458"/>
      <c r="P20" s="458"/>
      <c r="Q20" s="458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459" t="str">
        <f ca="1">$I$10</f>
        <v>bb</v>
      </c>
      <c r="AD20" s="459"/>
      <c r="AE20" s="459"/>
      <c r="AF20" s="459"/>
      <c r="AG20" s="459"/>
      <c r="AH20" s="459"/>
      <c r="AI20" s="459"/>
      <c r="AJ20" s="254"/>
      <c r="AK20" s="254"/>
      <c r="AL20" s="251"/>
      <c r="AM20" s="306" t="str">
        <f>$K$20</f>
        <v>bb</v>
      </c>
      <c r="AN20" s="307"/>
      <c r="AO20" s="243"/>
      <c r="AP20" s="304" t="str">
        <f>$K$20</f>
        <v>bb</v>
      </c>
      <c r="AQ20" s="307"/>
      <c r="AR20" s="266"/>
      <c r="AS20" s="304" t="str">
        <f>$K$20</f>
        <v>bb</v>
      </c>
      <c r="AT20" s="307"/>
      <c r="AU20" s="220"/>
      <c r="AV20" s="255"/>
    </row>
    <row r="21" spans="1:48" s="82" customFormat="1" ht="34.950000000000003" customHeight="1" thickTop="1" thickBot="1" x14ac:dyDescent="0.45">
      <c r="A21" s="194"/>
      <c r="B21" s="81"/>
      <c r="C21" s="81"/>
      <c r="D21" s="81"/>
      <c r="E21" s="81"/>
      <c r="F21" s="81"/>
      <c r="G21" s="81"/>
      <c r="H21" s="81"/>
      <c r="I21" s="81"/>
      <c r="J21" s="237"/>
      <c r="K21" s="235"/>
      <c r="L21" s="235"/>
      <c r="M21" s="235"/>
      <c r="N21" s="235"/>
      <c r="O21" s="274"/>
      <c r="P21" s="274"/>
      <c r="Q21" s="274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457" t="s">
        <v>11</v>
      </c>
      <c r="AD21" s="457"/>
      <c r="AE21" s="457"/>
      <c r="AF21" s="457"/>
      <c r="AG21" s="457"/>
      <c r="AH21" s="457"/>
      <c r="AI21" s="457"/>
      <c r="AJ21" s="252"/>
      <c r="AK21" s="253"/>
      <c r="AL21" s="247"/>
      <c r="AM21" s="305" t="str">
        <f>$K$22</f>
        <v>cc</v>
      </c>
      <c r="AN21" s="308"/>
      <c r="AO21" s="243"/>
      <c r="AP21" s="305" t="str">
        <f>$K$28</f>
        <v>ff</v>
      </c>
      <c r="AQ21" s="308"/>
      <c r="AR21" s="227"/>
      <c r="AS21" s="305" t="str">
        <f>$K$24</f>
        <v>dd</v>
      </c>
      <c r="AT21" s="308"/>
      <c r="AU21" s="220"/>
      <c r="AV21" s="255"/>
    </row>
    <row r="22" spans="1:48" s="82" customFormat="1" ht="34.950000000000003" customHeight="1" thickTop="1" thickBot="1" x14ac:dyDescent="0.3">
      <c r="A22" s="194"/>
      <c r="B22" s="81"/>
      <c r="C22" s="81"/>
      <c r="D22" s="81"/>
      <c r="E22" s="81"/>
      <c r="F22" s="81"/>
      <c r="G22" s="81"/>
      <c r="H22" s="81"/>
      <c r="I22" s="81"/>
      <c r="J22" s="237" t="s">
        <v>12</v>
      </c>
      <c r="K22" s="458" t="s">
        <v>13</v>
      </c>
      <c r="L22" s="458"/>
      <c r="M22" s="458"/>
      <c r="N22" s="458"/>
      <c r="O22" s="458"/>
      <c r="P22" s="458"/>
      <c r="Q22" s="458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459" t="str">
        <f ca="1">$I$11</f>
        <v>cc</v>
      </c>
      <c r="AD22" s="459"/>
      <c r="AE22" s="459"/>
      <c r="AF22" s="459"/>
      <c r="AG22" s="459"/>
      <c r="AH22" s="459"/>
      <c r="AI22" s="459"/>
      <c r="AJ22" s="254"/>
      <c r="AK22" s="254"/>
      <c r="AL22" s="251"/>
      <c r="AM22" s="267"/>
      <c r="AN22" s="278"/>
      <c r="AO22" s="267"/>
      <c r="AP22" s="267"/>
      <c r="AQ22" s="278"/>
      <c r="AR22" s="243"/>
      <c r="AS22" s="267"/>
      <c r="AT22" s="278"/>
      <c r="AU22" s="220"/>
      <c r="AV22" s="255"/>
    </row>
    <row r="23" spans="1:48" s="82" customFormat="1" ht="34.950000000000003" customHeight="1" thickTop="1" thickBot="1" x14ac:dyDescent="0.45">
      <c r="A23" s="194"/>
      <c r="B23" s="81"/>
      <c r="C23" s="81"/>
      <c r="D23" s="81"/>
      <c r="E23" s="81"/>
      <c r="F23" s="81"/>
      <c r="G23" s="81"/>
      <c r="H23" s="81"/>
      <c r="I23" s="81"/>
      <c r="J23" s="237"/>
      <c r="K23" s="273"/>
      <c r="L23" s="273"/>
      <c r="M23" s="273"/>
      <c r="N23" s="273"/>
      <c r="O23" s="274"/>
      <c r="P23" s="274"/>
      <c r="Q23" s="27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457" t="s">
        <v>15</v>
      </c>
      <c r="AD23" s="457"/>
      <c r="AE23" s="457"/>
      <c r="AF23" s="457"/>
      <c r="AG23" s="457"/>
      <c r="AH23" s="457"/>
      <c r="AI23" s="457"/>
      <c r="AJ23" s="252"/>
      <c r="AK23" s="253"/>
      <c r="AL23" s="231"/>
      <c r="AM23" s="306" t="str">
        <f>$K$24</f>
        <v>dd</v>
      </c>
      <c r="AN23" s="307"/>
      <c r="AO23" s="243"/>
      <c r="AP23" s="304" t="str">
        <f>$K$24</f>
        <v>dd</v>
      </c>
      <c r="AQ23" s="307"/>
      <c r="AR23" s="267"/>
      <c r="AS23" s="304" t="str">
        <f>$K$28</f>
        <v>ff</v>
      </c>
      <c r="AT23" s="307"/>
      <c r="AU23" s="220"/>
      <c r="AV23" s="255"/>
    </row>
    <row r="24" spans="1:48" s="82" customFormat="1" ht="34.950000000000003" customHeight="1" thickTop="1" thickBot="1" x14ac:dyDescent="0.3">
      <c r="A24" s="194"/>
      <c r="B24" s="81"/>
      <c r="C24" s="81"/>
      <c r="D24" s="81"/>
      <c r="E24" s="81"/>
      <c r="F24" s="81"/>
      <c r="G24" s="81"/>
      <c r="H24" s="81"/>
      <c r="I24" s="81"/>
      <c r="J24" s="237" t="s">
        <v>16</v>
      </c>
      <c r="K24" s="458" t="s">
        <v>17</v>
      </c>
      <c r="L24" s="458"/>
      <c r="M24" s="458"/>
      <c r="N24" s="458"/>
      <c r="O24" s="458"/>
      <c r="P24" s="458"/>
      <c r="Q24" s="458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459" t="str">
        <f ca="1">$I$12</f>
        <v>dd</v>
      </c>
      <c r="AD24" s="459"/>
      <c r="AE24" s="459"/>
      <c r="AF24" s="459"/>
      <c r="AG24" s="459"/>
      <c r="AH24" s="459"/>
      <c r="AI24" s="459"/>
      <c r="AJ24" s="254"/>
      <c r="AK24" s="254"/>
      <c r="AL24" s="251"/>
      <c r="AM24" s="305" t="str">
        <f>$K$26</f>
        <v>ee</v>
      </c>
      <c r="AN24" s="308"/>
      <c r="AO24" s="243"/>
      <c r="AP24" s="305" t="str">
        <f>$K$30</f>
        <v>gg</v>
      </c>
      <c r="AQ24" s="308"/>
      <c r="AR24" s="227"/>
      <c r="AS24" s="305" t="str">
        <f>$K$30</f>
        <v>gg</v>
      </c>
      <c r="AT24" s="308"/>
      <c r="AU24" s="220"/>
      <c r="AV24" s="255"/>
    </row>
    <row r="25" spans="1:48" s="82" customFormat="1" ht="34.950000000000003" customHeight="1" thickTop="1" thickBot="1" x14ac:dyDescent="0.45">
      <c r="A25" s="194"/>
      <c r="B25" s="81"/>
      <c r="C25" s="81"/>
      <c r="D25" s="81"/>
      <c r="E25" s="81"/>
      <c r="F25" s="81"/>
      <c r="G25" s="81"/>
      <c r="H25" s="81"/>
      <c r="I25" s="81"/>
      <c r="J25" s="229"/>
      <c r="K25" s="273"/>
      <c r="L25" s="273"/>
      <c r="M25" s="273"/>
      <c r="N25" s="273"/>
      <c r="O25" s="274"/>
      <c r="P25" s="274"/>
      <c r="Q25" s="274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457" t="s">
        <v>18</v>
      </c>
      <c r="AD25" s="457"/>
      <c r="AE25" s="457"/>
      <c r="AF25" s="457"/>
      <c r="AG25" s="457"/>
      <c r="AH25" s="457"/>
      <c r="AI25" s="457"/>
      <c r="AJ25" s="231"/>
      <c r="AK25" s="231"/>
      <c r="AL25" s="231"/>
      <c r="AM25" s="243"/>
      <c r="AN25" s="277"/>
      <c r="AO25" s="243"/>
      <c r="AP25" s="243"/>
      <c r="AQ25" s="310"/>
      <c r="AR25" s="243"/>
      <c r="AS25" s="243"/>
      <c r="AT25" s="277"/>
      <c r="AU25" s="220"/>
      <c r="AV25" s="255"/>
    </row>
    <row r="26" spans="1:48" s="82" customFormat="1" ht="34.950000000000003" customHeight="1" thickTop="1" thickBot="1" x14ac:dyDescent="0.3">
      <c r="A26" s="194"/>
      <c r="B26" s="81"/>
      <c r="C26" s="81"/>
      <c r="D26" s="81"/>
      <c r="E26" s="81"/>
      <c r="F26" s="81"/>
      <c r="G26" s="81"/>
      <c r="H26" s="81"/>
      <c r="I26" s="81"/>
      <c r="J26" s="237" t="s">
        <v>19</v>
      </c>
      <c r="K26" s="458" t="s">
        <v>20</v>
      </c>
      <c r="L26" s="458"/>
      <c r="M26" s="458"/>
      <c r="N26" s="458"/>
      <c r="O26" s="458"/>
      <c r="P26" s="458"/>
      <c r="Q26" s="458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459" t="str">
        <f ca="1">$I$13</f>
        <v>ee</v>
      </c>
      <c r="AD26" s="459"/>
      <c r="AE26" s="459"/>
      <c r="AF26" s="459"/>
      <c r="AG26" s="459"/>
      <c r="AH26" s="459"/>
      <c r="AI26" s="459"/>
      <c r="AJ26" s="231"/>
      <c r="AK26" s="231"/>
      <c r="AL26" s="231"/>
      <c r="AM26" s="306" t="str">
        <f>$K$20</f>
        <v>bb</v>
      </c>
      <c r="AN26" s="307"/>
      <c r="AO26" s="243"/>
      <c r="AP26" s="304" t="str">
        <f>$K$18</f>
        <v>aa</v>
      </c>
      <c r="AQ26" s="307"/>
      <c r="AR26" s="243"/>
      <c r="AS26" s="304" t="str">
        <f>$K$22</f>
        <v>cc</v>
      </c>
      <c r="AT26" s="307"/>
      <c r="AU26" s="220"/>
      <c r="AV26" s="255"/>
    </row>
    <row r="27" spans="1:48" s="82" customFormat="1" ht="34.950000000000003" customHeight="1" thickTop="1" thickBot="1" x14ac:dyDescent="0.45">
      <c r="A27" s="194"/>
      <c r="B27" s="81"/>
      <c r="C27" s="81"/>
      <c r="D27" s="81"/>
      <c r="E27" s="81"/>
      <c r="F27" s="81"/>
      <c r="G27" s="81"/>
      <c r="H27" s="81"/>
      <c r="I27" s="81"/>
      <c r="J27" s="229"/>
      <c r="K27" s="273"/>
      <c r="L27" s="273"/>
      <c r="M27" s="273"/>
      <c r="N27" s="273"/>
      <c r="O27" s="274"/>
      <c r="P27" s="274"/>
      <c r="Q27" s="274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457" t="s">
        <v>21</v>
      </c>
      <c r="AD27" s="457"/>
      <c r="AE27" s="457"/>
      <c r="AF27" s="457"/>
      <c r="AG27" s="457"/>
      <c r="AH27" s="457"/>
      <c r="AI27" s="457"/>
      <c r="AJ27" s="231"/>
      <c r="AK27" s="231"/>
      <c r="AL27" s="231"/>
      <c r="AM27" s="305" t="str">
        <f>$K$30</f>
        <v>gg</v>
      </c>
      <c r="AN27" s="308"/>
      <c r="AO27" s="243"/>
      <c r="AP27" s="305" t="str">
        <f>$K$28</f>
        <v>ff</v>
      </c>
      <c r="AQ27" s="308"/>
      <c r="AR27" s="227"/>
      <c r="AS27" s="305" t="str">
        <f>$K$26</f>
        <v>ee</v>
      </c>
      <c r="AT27" s="308"/>
      <c r="AU27" s="220"/>
      <c r="AV27" s="255"/>
    </row>
    <row r="28" spans="1:48" s="82" customFormat="1" ht="34.950000000000003" customHeight="1" thickTop="1" thickBot="1" x14ac:dyDescent="0.3">
      <c r="A28" s="194"/>
      <c r="B28" s="81"/>
      <c r="C28" s="81"/>
      <c r="D28" s="81"/>
      <c r="E28" s="81"/>
      <c r="F28" s="81"/>
      <c r="G28" s="81"/>
      <c r="H28" s="81"/>
      <c r="I28" s="81"/>
      <c r="J28" s="237" t="s">
        <v>22</v>
      </c>
      <c r="K28" s="458" t="s">
        <v>23</v>
      </c>
      <c r="L28" s="458"/>
      <c r="M28" s="458"/>
      <c r="N28" s="458"/>
      <c r="O28" s="458"/>
      <c r="P28" s="458"/>
      <c r="Q28" s="458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459" t="str">
        <f ca="1">$I$14</f>
        <v>ff</v>
      </c>
      <c r="AD28" s="459"/>
      <c r="AE28" s="459"/>
      <c r="AF28" s="459"/>
      <c r="AG28" s="459"/>
      <c r="AH28" s="459"/>
      <c r="AI28" s="459"/>
      <c r="AJ28" s="231"/>
      <c r="AK28" s="231"/>
      <c r="AL28" s="231"/>
      <c r="AM28" s="243"/>
      <c r="AN28" s="243"/>
      <c r="AO28" s="243"/>
      <c r="AP28" s="243"/>
      <c r="AQ28" s="243"/>
      <c r="AR28" s="243"/>
      <c r="AS28" s="243"/>
      <c r="AT28" s="243"/>
      <c r="AU28" s="220"/>
      <c r="AV28" s="255"/>
    </row>
    <row r="29" spans="1:48" s="82" customFormat="1" ht="34.950000000000003" customHeight="1" thickTop="1" thickBot="1" x14ac:dyDescent="0.45">
      <c r="A29" s="194"/>
      <c r="B29" s="81"/>
      <c r="C29" s="81"/>
      <c r="D29" s="81"/>
      <c r="E29" s="81"/>
      <c r="F29" s="81"/>
      <c r="G29" s="81"/>
      <c r="H29" s="81"/>
      <c r="I29" s="81"/>
      <c r="J29" s="229"/>
      <c r="K29" s="273"/>
      <c r="L29" s="273"/>
      <c r="M29" s="273"/>
      <c r="N29" s="273"/>
      <c r="O29" s="274"/>
      <c r="P29" s="274"/>
      <c r="Q29" s="274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457" t="s">
        <v>24</v>
      </c>
      <c r="AD29" s="457"/>
      <c r="AE29" s="457"/>
      <c r="AF29" s="457"/>
      <c r="AG29" s="457"/>
      <c r="AH29" s="457"/>
      <c r="AI29" s="457"/>
      <c r="AJ29" s="255"/>
      <c r="AK29" s="231"/>
      <c r="AL29" s="231"/>
      <c r="AM29" s="242"/>
      <c r="AN29" s="242"/>
      <c r="AO29" s="243"/>
      <c r="AP29" s="243"/>
      <c r="AQ29" s="243"/>
      <c r="AR29" s="243"/>
      <c r="AS29" s="243"/>
      <c r="AT29" s="243"/>
      <c r="AU29" s="220"/>
      <c r="AV29" s="255"/>
    </row>
    <row r="30" spans="1:48" s="82" customFormat="1" ht="34.950000000000003" customHeight="1" thickTop="1" thickBot="1" x14ac:dyDescent="0.3">
      <c r="A30" s="194"/>
      <c r="B30" s="81"/>
      <c r="C30" s="81"/>
      <c r="D30" s="81"/>
      <c r="E30" s="81"/>
      <c r="F30" s="81"/>
      <c r="G30" s="81"/>
      <c r="H30" s="81"/>
      <c r="I30" s="81"/>
      <c r="J30" s="237" t="s">
        <v>25</v>
      </c>
      <c r="K30" s="458" t="s">
        <v>26</v>
      </c>
      <c r="L30" s="458"/>
      <c r="M30" s="458"/>
      <c r="N30" s="458"/>
      <c r="O30" s="458"/>
      <c r="P30" s="458"/>
      <c r="Q30" s="458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459" t="str">
        <f ca="1">$I$15</f>
        <v>gg</v>
      </c>
      <c r="AD30" s="459"/>
      <c r="AE30" s="459"/>
      <c r="AF30" s="459"/>
      <c r="AG30" s="459"/>
      <c r="AH30" s="459"/>
      <c r="AI30" s="459"/>
      <c r="AJ30" s="231"/>
      <c r="AK30" s="231"/>
      <c r="AL30" s="231"/>
      <c r="AM30" s="242"/>
      <c r="AN30" s="242"/>
      <c r="AO30" s="243"/>
      <c r="AP30" s="243"/>
      <c r="AQ30" s="243"/>
      <c r="AR30" s="243"/>
      <c r="AS30" s="243"/>
      <c r="AT30" s="243"/>
      <c r="AU30" s="220"/>
    </row>
    <row r="31" spans="1:48" ht="34.950000000000003" customHeight="1" thickTop="1" thickBot="1" x14ac:dyDescent="0.35">
      <c r="A31" s="196"/>
      <c r="B31" s="146"/>
      <c r="C31" s="146"/>
      <c r="D31" s="146"/>
      <c r="E31" s="146"/>
      <c r="F31" s="146"/>
      <c r="G31" s="146"/>
      <c r="H31" s="146"/>
      <c r="I31" s="146"/>
      <c r="J31" s="463"/>
      <c r="K31" s="463"/>
      <c r="L31" s="463"/>
      <c r="M31" s="463"/>
      <c r="N31" s="463"/>
      <c r="O31" s="202"/>
      <c r="P31" s="202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3"/>
      <c r="AF31" s="203"/>
      <c r="AG31" s="203"/>
      <c r="AH31" s="203"/>
      <c r="AI31" s="204"/>
      <c r="AJ31" s="205"/>
      <c r="AK31" s="205"/>
      <c r="AL31" s="201"/>
      <c r="AM31" s="214"/>
      <c r="AN31" s="214"/>
      <c r="AO31" s="214"/>
      <c r="AP31" s="460"/>
      <c r="AQ31" s="461"/>
      <c r="AR31" s="461"/>
      <c r="AS31" s="461"/>
      <c r="AT31" s="461"/>
      <c r="AU31" s="462"/>
    </row>
  </sheetData>
  <mergeCells count="35">
    <mergeCell ref="AP31:AU31"/>
    <mergeCell ref="AC29:AI29"/>
    <mergeCell ref="K30:Q30"/>
    <mergeCell ref="AC30:AI30"/>
    <mergeCell ref="J31:N31"/>
    <mergeCell ref="K26:Q26"/>
    <mergeCell ref="AC26:AI26"/>
    <mergeCell ref="AC27:AI27"/>
    <mergeCell ref="K28:Q28"/>
    <mergeCell ref="AC28:AI28"/>
    <mergeCell ref="AC23:AI23"/>
    <mergeCell ref="K24:Q24"/>
    <mergeCell ref="AC24:AI24"/>
    <mergeCell ref="AC25:AI25"/>
    <mergeCell ref="K20:Q20"/>
    <mergeCell ref="AC20:AI20"/>
    <mergeCell ref="AC21:AI21"/>
    <mergeCell ref="K22:Q22"/>
    <mergeCell ref="AC22:AI22"/>
    <mergeCell ref="AC17:AI17"/>
    <mergeCell ref="K18:Q18"/>
    <mergeCell ref="AC18:AI18"/>
    <mergeCell ref="AC19:AI19"/>
    <mergeCell ref="AN6:AN7"/>
    <mergeCell ref="AQ6:AQ7"/>
    <mergeCell ref="AT6:AT7"/>
    <mergeCell ref="AF8:AH8"/>
    <mergeCell ref="K2:AL2"/>
    <mergeCell ref="K6:M8"/>
    <mergeCell ref="N6:P8"/>
    <mergeCell ref="Q6:S8"/>
    <mergeCell ref="T6:V8"/>
    <mergeCell ref="W6:Y8"/>
    <mergeCell ref="Z6:AB8"/>
    <mergeCell ref="AC6:AE8"/>
  </mergeCells>
  <phoneticPr fontId="2" type="noConversion"/>
  <printOptions horizontalCentered="1" verticalCentered="1"/>
  <pageMargins left="0.78749999999999998" right="0.78749999999999998" top="0.98402777777777783" bottom="0.98402777777777783" header="0.51180555555555562" footer="0.51180555555555562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4"/>
  <sheetViews>
    <sheetView showGridLines="0" topLeftCell="J1" zoomScale="70" workbookViewId="0">
      <selection activeCell="K6" sqref="K6:AH8"/>
    </sheetView>
  </sheetViews>
  <sheetFormatPr baseColWidth="10" defaultColWidth="11.44140625" defaultRowHeight="13.2" x14ac:dyDescent="0.25"/>
  <cols>
    <col min="1" max="1" width="5.6640625" style="79" customWidth="1"/>
    <col min="2" max="2" width="14.6640625" style="79" hidden="1" customWidth="1"/>
    <col min="3" max="3" width="6.6640625" style="79" hidden="1" customWidth="1"/>
    <col min="4" max="4" width="22.6640625" style="79" hidden="1" customWidth="1"/>
    <col min="5" max="6" width="6.6640625" style="79" hidden="1" customWidth="1"/>
    <col min="7" max="7" width="14.6640625" style="79" hidden="1" customWidth="1"/>
    <col min="8" max="8" width="6.6640625" style="79" hidden="1" customWidth="1"/>
    <col min="9" max="9" width="22.6640625" style="79" hidden="1" customWidth="1"/>
    <col min="10" max="10" width="22.6640625" style="79" customWidth="1"/>
    <col min="11" max="11" width="5.6640625" style="79" customWidth="1"/>
    <col min="12" max="12" width="1.6640625" style="79" customWidth="1"/>
    <col min="13" max="14" width="5.6640625" style="79" customWidth="1"/>
    <col min="15" max="15" width="1.6640625" style="79" customWidth="1"/>
    <col min="16" max="17" width="5.6640625" style="79" customWidth="1"/>
    <col min="18" max="18" width="1.6640625" style="79" customWidth="1"/>
    <col min="19" max="20" width="5.6640625" style="79" customWidth="1"/>
    <col min="21" max="21" width="1.6640625" style="79" customWidth="1"/>
    <col min="22" max="23" width="5.6640625" style="79" customWidth="1"/>
    <col min="24" max="24" width="1.6640625" style="79" customWidth="1"/>
    <col min="25" max="26" width="5.6640625" style="79" customWidth="1"/>
    <col min="27" max="27" width="1.6640625" style="79" customWidth="1"/>
    <col min="28" max="29" width="5.6640625" style="79" customWidth="1"/>
    <col min="30" max="30" width="1.6640625" style="79" customWidth="1"/>
    <col min="31" max="32" width="5.6640625" style="79" customWidth="1"/>
    <col min="33" max="33" width="1.6640625" style="79" customWidth="1"/>
    <col min="34" max="35" width="5.6640625" style="79" customWidth="1"/>
    <col min="36" max="36" width="1.6640625" style="79" customWidth="1"/>
    <col min="37" max="37" width="5.6640625" style="79" customWidth="1"/>
    <col min="38" max="40" width="7.6640625" style="79" customWidth="1"/>
    <col min="41" max="41" width="10.88671875" style="79" customWidth="1"/>
    <col min="42" max="42" width="27.6640625" style="79" customWidth="1"/>
    <col min="43" max="43" width="5.6640625" style="79" customWidth="1"/>
    <col min="44" max="44" width="8.6640625" style="79" customWidth="1"/>
    <col min="45" max="45" width="27.6640625" style="79" customWidth="1"/>
    <col min="46" max="46" width="5.6640625" style="79" customWidth="1"/>
    <col min="47" max="47" width="8.6640625" style="79" customWidth="1"/>
    <col min="48" max="48" width="27.6640625" style="79" customWidth="1"/>
    <col min="49" max="49" width="5.6640625" style="79" customWidth="1"/>
    <col min="50" max="50" width="8.6640625" style="154" customWidth="1"/>
    <col min="51" max="51" width="27.6640625" style="154" customWidth="1"/>
    <col min="52" max="52" width="5.6640625" style="154" customWidth="1"/>
    <col min="53" max="53" width="5.6640625" style="79" customWidth="1"/>
    <col min="54" max="16384" width="11.44140625" style="79"/>
  </cols>
  <sheetData>
    <row r="1" spans="1:53" ht="15" customHeight="1" x14ac:dyDescent="0.25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3"/>
    </row>
    <row r="2" spans="1:53" ht="24.6" x14ac:dyDescent="0.25">
      <c r="A2" s="184"/>
      <c r="B2" s="229"/>
      <c r="C2" s="229"/>
      <c r="D2" s="229"/>
      <c r="E2" s="229"/>
      <c r="F2" s="229"/>
      <c r="G2" s="229"/>
      <c r="H2" s="229"/>
      <c r="I2" s="229"/>
      <c r="J2" s="229"/>
      <c r="K2" s="464" t="s">
        <v>85</v>
      </c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4"/>
      <c r="AI2" s="464"/>
      <c r="AJ2" s="464"/>
      <c r="AK2" s="464"/>
      <c r="AL2" s="464"/>
      <c r="AM2" s="464"/>
      <c r="AN2" s="464"/>
      <c r="AO2" s="464"/>
      <c r="AP2" s="186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188"/>
    </row>
    <row r="3" spans="1:53" ht="19.95" customHeight="1" x14ac:dyDescent="0.25">
      <c r="A3" s="184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31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32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188"/>
    </row>
    <row r="4" spans="1:53" ht="34.950000000000003" customHeight="1" x14ac:dyDescent="0.25">
      <c r="A4" s="184"/>
      <c r="B4" s="229"/>
      <c r="C4" s="229"/>
      <c r="D4" s="229"/>
      <c r="E4" s="229"/>
      <c r="F4" s="229"/>
      <c r="G4" s="229"/>
      <c r="H4" s="229"/>
      <c r="I4" s="229"/>
      <c r="J4" s="229"/>
      <c r="K4" s="233"/>
      <c r="L4" s="233"/>
      <c r="M4" s="233"/>
      <c r="N4" s="233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32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188"/>
    </row>
    <row r="5" spans="1:53" ht="34.950000000000003" customHeight="1" x14ac:dyDescent="0.25">
      <c r="A5" s="184"/>
      <c r="B5" s="229"/>
      <c r="C5" s="229"/>
      <c r="D5" s="229"/>
      <c r="E5" s="229"/>
      <c r="F5" s="229"/>
      <c r="G5" s="229"/>
      <c r="H5" s="229"/>
      <c r="I5" s="229"/>
      <c r="J5" s="234"/>
      <c r="K5" s="235"/>
      <c r="L5" s="235"/>
      <c r="M5" s="235"/>
      <c r="N5" s="235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32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188"/>
    </row>
    <row r="6" spans="1:53" s="82" customFormat="1" ht="34.950000000000003" customHeight="1" x14ac:dyDescent="0.25">
      <c r="A6" s="194"/>
      <c r="B6" s="231"/>
      <c r="C6" s="231"/>
      <c r="D6" s="231"/>
      <c r="E6" s="231"/>
      <c r="F6" s="231"/>
      <c r="G6" s="231"/>
      <c r="H6" s="231"/>
      <c r="I6" s="231"/>
      <c r="J6" s="234"/>
      <c r="K6" s="453" t="str">
        <f>$K$19</f>
        <v>aa</v>
      </c>
      <c r="L6" s="453"/>
      <c r="M6" s="453"/>
      <c r="N6" s="453" t="str">
        <f>$K$21</f>
        <v>bb</v>
      </c>
      <c r="O6" s="453"/>
      <c r="P6" s="453"/>
      <c r="Q6" s="453" t="str">
        <f>$K$23</f>
        <v>cc</v>
      </c>
      <c r="R6" s="453"/>
      <c r="S6" s="453"/>
      <c r="T6" s="453" t="str">
        <f>$K$25</f>
        <v>dd</v>
      </c>
      <c r="U6" s="453"/>
      <c r="V6" s="453"/>
      <c r="W6" s="453" t="str">
        <f>$K$27</f>
        <v>ee</v>
      </c>
      <c r="X6" s="453"/>
      <c r="Y6" s="453"/>
      <c r="Z6" s="454" t="str">
        <f>$K$29</f>
        <v>ff</v>
      </c>
      <c r="AA6" s="454"/>
      <c r="AB6" s="454"/>
      <c r="AC6" s="454" t="str">
        <f>$K$31</f>
        <v>gg</v>
      </c>
      <c r="AD6" s="454"/>
      <c r="AE6" s="454"/>
      <c r="AF6" s="456" t="str">
        <f>$K$33</f>
        <v>hh</v>
      </c>
      <c r="AG6" s="456"/>
      <c r="AH6" s="456"/>
      <c r="AI6" s="261"/>
      <c r="AJ6" s="261"/>
      <c r="AK6" s="261"/>
      <c r="AL6" s="231"/>
      <c r="AM6" s="229"/>
      <c r="AN6" s="229"/>
      <c r="AO6" s="251"/>
      <c r="AP6" s="229"/>
      <c r="AQ6" s="450" t="s">
        <v>83</v>
      </c>
      <c r="AR6" s="262"/>
      <c r="AS6" s="262"/>
      <c r="AT6" s="450" t="s">
        <v>83</v>
      </c>
      <c r="AU6" s="242"/>
      <c r="AV6" s="242"/>
      <c r="AW6" s="450" t="s">
        <v>83</v>
      </c>
      <c r="AX6" s="263"/>
      <c r="AY6" s="263"/>
      <c r="AZ6" s="450" t="s">
        <v>83</v>
      </c>
      <c r="BA6" s="220"/>
    </row>
    <row r="7" spans="1:53" s="82" customFormat="1" ht="34.950000000000003" customHeight="1" x14ac:dyDescent="0.25">
      <c r="A7" s="194"/>
      <c r="B7" s="231"/>
      <c r="C7" s="231"/>
      <c r="D7" s="231"/>
      <c r="E7" s="231"/>
      <c r="F7" s="231"/>
      <c r="G7" s="231"/>
      <c r="H7" s="231"/>
      <c r="I7" s="231"/>
      <c r="J7" s="229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4"/>
      <c r="AA7" s="454"/>
      <c r="AB7" s="454"/>
      <c r="AC7" s="454"/>
      <c r="AD7" s="454"/>
      <c r="AE7" s="454"/>
      <c r="AF7" s="456"/>
      <c r="AG7" s="456"/>
      <c r="AH7" s="456"/>
      <c r="AI7" s="261"/>
      <c r="AJ7" s="261"/>
      <c r="AK7" s="261"/>
      <c r="AL7" s="231"/>
      <c r="AM7" s="231"/>
      <c r="AN7" s="231"/>
      <c r="AO7" s="251"/>
      <c r="AP7" s="229"/>
      <c r="AQ7" s="450"/>
      <c r="AR7" s="264"/>
      <c r="AS7" s="264"/>
      <c r="AT7" s="450"/>
      <c r="AU7" s="264"/>
      <c r="AV7" s="264"/>
      <c r="AW7" s="450"/>
      <c r="AX7" s="263"/>
      <c r="AY7" s="263"/>
      <c r="AZ7" s="450"/>
      <c r="BA7" s="220"/>
    </row>
    <row r="8" spans="1:53" s="82" customFormat="1" ht="34.950000000000003" customHeight="1" thickBot="1" x14ac:dyDescent="0.3">
      <c r="A8" s="194"/>
      <c r="B8" s="236" t="s">
        <v>0</v>
      </c>
      <c r="C8" s="236"/>
      <c r="D8" s="236"/>
      <c r="E8" s="236"/>
      <c r="F8" s="236"/>
      <c r="G8" s="236"/>
      <c r="H8" s="236"/>
      <c r="I8" s="236"/>
      <c r="J8" s="229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5"/>
      <c r="AA8" s="455"/>
      <c r="AB8" s="455"/>
      <c r="AC8" s="455"/>
      <c r="AD8" s="455"/>
      <c r="AE8" s="455"/>
      <c r="AF8" s="456"/>
      <c r="AG8" s="456"/>
      <c r="AH8" s="456"/>
      <c r="AI8" s="451" t="s">
        <v>82</v>
      </c>
      <c r="AJ8" s="451"/>
      <c r="AK8" s="451"/>
      <c r="AL8" s="84" t="s">
        <v>14</v>
      </c>
      <c r="AM8" s="85" t="s">
        <v>2</v>
      </c>
      <c r="AN8" s="86" t="s">
        <v>3</v>
      </c>
      <c r="AO8" s="229"/>
      <c r="AP8" s="304" t="str">
        <f>$K$19</f>
        <v>aa</v>
      </c>
      <c r="AQ8" s="307"/>
      <c r="AR8" s="243"/>
      <c r="AS8" s="304" t="str">
        <f>$K$23</f>
        <v>cc</v>
      </c>
      <c r="AT8" s="307"/>
      <c r="AU8" s="227"/>
      <c r="AV8" s="304" t="str">
        <f>$K$23</f>
        <v>cc</v>
      </c>
      <c r="AW8" s="307"/>
      <c r="AX8" s="268"/>
      <c r="AY8" s="304" t="str">
        <f>$K$23</f>
        <v>cc</v>
      </c>
      <c r="AZ8" s="307"/>
      <c r="BA8" s="220"/>
    </row>
    <row r="9" spans="1:53" s="82" customFormat="1" ht="34.950000000000003" customHeight="1" thickTop="1" thickBot="1" x14ac:dyDescent="0.3">
      <c r="A9" s="194"/>
      <c r="B9" s="87">
        <f t="shared" ref="B9:B16" si="0">IF(J9="","-",RANK(F9,$F$9:$F$16,0)+RANK(E9,$E$9:$E$16,0)%+ROW()%%)</f>
        <v>1.0108999999999999</v>
      </c>
      <c r="C9" s="88">
        <f t="shared" ref="C9:C16" si="1">IF(B9="","",RANK(B9,$B$9:$B$16,1))</f>
        <v>1</v>
      </c>
      <c r="D9" s="89" t="str">
        <f>$K$19</f>
        <v>aa</v>
      </c>
      <c r="E9" s="90">
        <f>$AL$9</f>
        <v>0</v>
      </c>
      <c r="F9" s="91">
        <f>$AM$9</f>
        <v>0</v>
      </c>
      <c r="G9" s="92">
        <f>SMALL($B$9:$B$16,1)</f>
        <v>1.0108999999999999</v>
      </c>
      <c r="H9" s="88">
        <f t="shared" ref="H9:H16" si="2">IF(G9="","",RANK(G9,$G$9:$G$16,1))</f>
        <v>1</v>
      </c>
      <c r="I9" s="93" t="str">
        <f t="shared" ref="I9:I16" ca="1" si="3">INDEX($D$9:$D$16,MATCH(G9,$B$9:$B$16,0),1)</f>
        <v>aa</v>
      </c>
      <c r="J9" s="94" t="str">
        <f>$K$19</f>
        <v>aa</v>
      </c>
      <c r="K9" s="95"/>
      <c r="L9" s="96"/>
      <c r="M9" s="97"/>
      <c r="N9" s="98" t="str">
        <f>IF($AW$11+$AW$12&gt;0,$AW$11,"")</f>
        <v/>
      </c>
      <c r="O9" s="99" t="s">
        <v>4</v>
      </c>
      <c r="P9" s="100" t="str">
        <f>IF($AW$11+$AW$12&gt;0,$AW$12,"")</f>
        <v/>
      </c>
      <c r="Q9" s="98" t="str">
        <f>IF($AZ$17+$AZ$18&gt;0,$AZ$17,"")</f>
        <v/>
      </c>
      <c r="R9" s="99" t="s">
        <v>4</v>
      </c>
      <c r="S9" s="100" t="str">
        <f>IF($AZ$17+$AZ$18&gt;0,$AZ$18,"")</f>
        <v/>
      </c>
      <c r="T9" s="98" t="str">
        <f>IF($AT$20+$AT$21&gt;0,$AT$20,"")</f>
        <v/>
      </c>
      <c r="U9" s="101" t="s">
        <v>4</v>
      </c>
      <c r="V9" s="100" t="str">
        <f>IF($AT$20+$AT$21&gt;0,$AQ$21,"")</f>
        <v/>
      </c>
      <c r="W9" s="98" t="str">
        <f>IF($AW$23+$AW$24&gt;0,$AW$23,"")</f>
        <v/>
      </c>
      <c r="X9" s="101" t="s">
        <v>4</v>
      </c>
      <c r="Y9" s="100" t="str">
        <f>IF($AW$23+$AW$24&gt;0,$AW$24,"")</f>
        <v/>
      </c>
      <c r="Z9" s="98" t="str">
        <f>IF($AQ$23+$AQ$24&gt;0,$AQ$23,"")</f>
        <v/>
      </c>
      <c r="AA9" s="101" t="s">
        <v>4</v>
      </c>
      <c r="AB9" s="100" t="str">
        <f>IF($AQ$23+$AQ$24&gt;0,$AQ$24,"")</f>
        <v/>
      </c>
      <c r="AC9" s="98" t="str">
        <f>IF($AZ$11+$AZ$12&gt;0,$AZ$11,"")</f>
        <v/>
      </c>
      <c r="AD9" s="101" t="s">
        <v>4</v>
      </c>
      <c r="AE9" s="100" t="str">
        <f>IF($AZ$11+$AZ$12&gt;0,$AZ$12,"")</f>
        <v/>
      </c>
      <c r="AF9" s="98" t="str">
        <f>IF($AQ$8+$AQ$9&gt;0,$AQ$8,"")</f>
        <v/>
      </c>
      <c r="AG9" s="99" t="s">
        <v>4</v>
      </c>
      <c r="AH9" s="102" t="str">
        <f>IF($AQ$8+$AQ$9&gt;0,$AQ$9,"")</f>
        <v/>
      </c>
      <c r="AI9" s="103">
        <f>SUM($N$9,$Q$9,$T$9,$W$9,$Z$9,$AC$9,$AF$9)</f>
        <v>0</v>
      </c>
      <c r="AJ9" s="104" t="s">
        <v>4</v>
      </c>
      <c r="AK9" s="105">
        <f>SUM($P$9,$S$9,$V$9,$Y$9,$AB$9,$AE$9,$AH$9)</f>
        <v>0</v>
      </c>
      <c r="AL9" s="106">
        <f>SUM(IF(N9="",0,N9-P9)+IF(Q9="",0,Q9-S9)+IF(T9="",0,T9-V9)+IF(W9="",0,W9-Y9)+IF(Z9="",0,Z9-AB9)+IF(AC9="",0,AC9-AE9)+IF(AF9="",0,AF9-AH9))</f>
        <v>0</v>
      </c>
      <c r="AM9" s="107">
        <f>SUM(IF(K9="",0,1)+IF(K9&gt;M9,2)+IF(K9&lt;M9,-1))+(IF(N9="",0,1)+IF(N9&gt;P9,2)+IF(N9&lt;P9,-1))+(IF(Q9="",0,1)+IF(Q9&gt;S9,2)+IF(Q9&lt;S9,-1))+(IF(T9="",0,1)+IF(T9&gt;V9,2)+IF(T9&lt;V9,-1))+(IF(W9="",0,1)+IF(W9&gt;Y9,2)+IF(W9&lt;Y9,-1))+(IF(Z9="",0,1)+IF(Z9&gt;AB9,2)+IF(Z9&lt;AB9,-1))+(IF(AC9="",0,1)+IF(AC9&gt;AE9,2)+IF(AC9&lt;AE9,-1))+(IF(AF9="",0,1)+IF(AF9&gt;AH9,2)+IF(AF9&lt;AH9,-1))</f>
        <v>0</v>
      </c>
      <c r="AN9" s="108">
        <f t="shared" ref="AN9:AN16" si="4">IF(B9="","",RANK(B9,$B$9:$B$16,1))</f>
        <v>1</v>
      </c>
      <c r="AO9" s="251"/>
      <c r="AP9" s="305" t="str">
        <f>$K$33</f>
        <v>hh</v>
      </c>
      <c r="AQ9" s="308"/>
      <c r="AR9" s="243"/>
      <c r="AS9" s="305" t="str">
        <f>$K$25</f>
        <v>dd</v>
      </c>
      <c r="AT9" s="308"/>
      <c r="AU9" s="227"/>
      <c r="AV9" s="305" t="str">
        <f>$K$33</f>
        <v>hh</v>
      </c>
      <c r="AW9" s="308"/>
      <c r="AX9" s="268"/>
      <c r="AY9" s="305" t="str">
        <f>$K$27</f>
        <v>ee</v>
      </c>
      <c r="AZ9" s="308"/>
      <c r="BA9" s="220"/>
    </row>
    <row r="10" spans="1:53" s="82" customFormat="1" ht="34.950000000000003" customHeight="1" x14ac:dyDescent="0.3">
      <c r="A10" s="194"/>
      <c r="B10" s="87">
        <f t="shared" si="0"/>
        <v>1.0109999999999999</v>
      </c>
      <c r="C10" s="88">
        <f t="shared" si="1"/>
        <v>2</v>
      </c>
      <c r="D10" s="89" t="str">
        <f>$K$21</f>
        <v>bb</v>
      </c>
      <c r="E10" s="90">
        <f>$AL$10</f>
        <v>0</v>
      </c>
      <c r="F10" s="91">
        <f>$AM$10</f>
        <v>0</v>
      </c>
      <c r="G10" s="92">
        <f>SMALL($B$9:$B$16,2)</f>
        <v>1.0109999999999999</v>
      </c>
      <c r="H10" s="88">
        <f t="shared" si="2"/>
        <v>2</v>
      </c>
      <c r="I10" s="93" t="str">
        <f t="shared" ca="1" si="3"/>
        <v>bb</v>
      </c>
      <c r="J10" s="94" t="str">
        <f>$K$21</f>
        <v>bb</v>
      </c>
      <c r="K10" s="109" t="str">
        <f>IF($AW$11+$AW$12&gt;0,$AW$12,"")</f>
        <v/>
      </c>
      <c r="L10" s="110" t="s">
        <v>4</v>
      </c>
      <c r="M10" s="111" t="str">
        <f>IF($AW$11+$AW$12&gt;0,$AW$11,"")</f>
        <v/>
      </c>
      <c r="N10" s="112"/>
      <c r="O10" s="113"/>
      <c r="P10" s="114"/>
      <c r="Q10" s="115" t="str">
        <f>IF($AT$14+$AT$15&gt;0,$AT$14,"")</f>
        <v/>
      </c>
      <c r="R10" s="110" t="s">
        <v>4</v>
      </c>
      <c r="S10" s="111" t="str">
        <f>IF($AT$14+$AT$15&gt;0,$AT$15,"")</f>
        <v/>
      </c>
      <c r="T10" s="115" t="str">
        <f>IF($AW$26+$AW$27&gt;0,$AW$26,"")</f>
        <v/>
      </c>
      <c r="U10" s="116" t="s">
        <v>4</v>
      </c>
      <c r="V10" s="111" t="str">
        <f>IF($AW$26+$AW$27&gt;0,$AW$27,"")</f>
        <v/>
      </c>
      <c r="W10" s="115" t="str">
        <f>IF($AQ$26+$AQ$27&gt;0,$AQ$26,"")</f>
        <v/>
      </c>
      <c r="X10" s="110" t="s">
        <v>4</v>
      </c>
      <c r="Y10" s="111" t="str">
        <f>IF($AQ$26+$AQ$27&gt;0,$AQ$27,"")</f>
        <v/>
      </c>
      <c r="Z10" s="115" t="str">
        <f>IF($AW$17+$AW$18&gt;0,$AW$17,"")</f>
        <v/>
      </c>
      <c r="AA10" s="116" t="s">
        <v>4</v>
      </c>
      <c r="AB10" s="111" t="str">
        <f>IF($AW$17+$AW$18&gt;0,$AW$18,"")</f>
        <v/>
      </c>
      <c r="AC10" s="115" t="str">
        <f>IF($AQ$11+$AQ$12&gt;0,$AQ$11,"")</f>
        <v/>
      </c>
      <c r="AD10" s="116" t="s">
        <v>4</v>
      </c>
      <c r="AE10" s="111" t="str">
        <f>IF($AQ$11+$AQ$12&gt;0,$AQ$12,"")</f>
        <v/>
      </c>
      <c r="AF10" s="115" t="str">
        <f>IF($AZ$26+$AZ$27&gt;0,$AZ$26,"")</f>
        <v/>
      </c>
      <c r="AG10" s="110" t="s">
        <v>4</v>
      </c>
      <c r="AH10" s="117" t="str">
        <f>IF($AZ$26+$AZ$27&gt;0,$AZ$27,"")</f>
        <v/>
      </c>
      <c r="AI10" s="118">
        <f>SUM($K$10,$Q$10,$T$10,$W$10,$Z$10,$AC$10,$AF$10)</f>
        <v>0</v>
      </c>
      <c r="AJ10" s="119" t="s">
        <v>4</v>
      </c>
      <c r="AK10" s="120">
        <f>SUM($M$10,$S$10,$V$10,$Y$10,$AB$10,$AE$10,$AH$10)</f>
        <v>0</v>
      </c>
      <c r="AL10" s="121">
        <f>SUM(IF(K10="",0,K10-M10)+IF(Q10="",0,Q10-S10)+IF(T10="",0,T10-V10)+IF(W10="",0,W10-Y10)+IF(Z10="",0,Z10-AB10)+IF(AC10="",0,AC10-AE10)+IF(AF10="",0,AF10-AH10))</f>
        <v>0</v>
      </c>
      <c r="AM10" s="122">
        <f t="shared" ref="AM10:AM16" si="5">SUM(IF(K10="",0,1)+IF(K10&gt;M10,2)+IF(K10&lt;M10,-1))+(IF(N10="",0,1)+IF(N10&gt;P10,2)+IF(N10&lt;P10,-1))+(IF(Q10="",0,1)+IF(Q10&gt;S10,2)+IF(Q10&lt;S10,-1))+(IF(T10="",0,1)+IF(T10&gt;V10,2)+IF(T10&lt;V10,-1))+(IF(W10="",0,1)+IF(W10&gt;Y10,2)+IF(W10&lt;Y10,-1))+(IF(Z10="",0,1)+IF(Z10&gt;AB10,2)+IF(Z10&lt;AB10,-1))+(IF(AC10="",0,1)+IF(AC10&gt;AE10,2)+IF(AC10&lt;AE10,-1))+(IF(AF10="",0,1)+IF(AF10&gt;AH10,2)+IF(AF10&lt;AH10,-1))</f>
        <v>0</v>
      </c>
      <c r="AN10" s="123">
        <f t="shared" si="4"/>
        <v>2</v>
      </c>
      <c r="AO10" s="231"/>
      <c r="AP10" s="265"/>
      <c r="AQ10" s="276"/>
      <c r="AR10" s="265"/>
      <c r="AS10" s="265"/>
      <c r="AT10" s="276"/>
      <c r="AU10" s="265"/>
      <c r="AV10" s="265"/>
      <c r="AW10" s="276"/>
      <c r="AX10" s="223"/>
      <c r="AY10" s="223"/>
      <c r="AZ10" s="280"/>
      <c r="BA10" s="220"/>
    </row>
    <row r="11" spans="1:53" s="82" customFormat="1" ht="34.950000000000003" customHeight="1" x14ac:dyDescent="0.25">
      <c r="A11" s="194"/>
      <c r="B11" s="87">
        <f t="shared" si="0"/>
        <v>1.0111000000000001</v>
      </c>
      <c r="C11" s="88">
        <f t="shared" si="1"/>
        <v>3</v>
      </c>
      <c r="D11" s="89" t="str">
        <f>$K$23</f>
        <v>cc</v>
      </c>
      <c r="E11" s="90">
        <f>$AL$11</f>
        <v>0</v>
      </c>
      <c r="F11" s="91">
        <f>$AM$11</f>
        <v>0</v>
      </c>
      <c r="G11" s="92">
        <f>SMALL($B$9:$B$16,3)</f>
        <v>1.0111000000000001</v>
      </c>
      <c r="H11" s="88">
        <f t="shared" si="2"/>
        <v>3</v>
      </c>
      <c r="I11" s="93" t="str">
        <f t="shared" ca="1" si="3"/>
        <v>cc</v>
      </c>
      <c r="J11" s="94" t="str">
        <f>$K$23</f>
        <v>cc</v>
      </c>
      <c r="K11" s="109" t="str">
        <f>IF($AZ$17+$AZ$18&gt;0,$AZ$18,"")</f>
        <v/>
      </c>
      <c r="L11" s="110" t="s">
        <v>4</v>
      </c>
      <c r="M11" s="111" t="str">
        <f>IF($AZ$17+$AZ$18&gt;0,$AZ$17,"")</f>
        <v/>
      </c>
      <c r="N11" s="115" t="str">
        <f>IF($AT$14+$AT$15&gt;0,$AT$15,"")</f>
        <v/>
      </c>
      <c r="O11" s="110" t="s">
        <v>4</v>
      </c>
      <c r="P11" s="111" t="str">
        <f>IF($AT$14+$AT$15&gt;0,$AT$14,"")</f>
        <v/>
      </c>
      <c r="Q11" s="112"/>
      <c r="R11" s="113"/>
      <c r="S11" s="114"/>
      <c r="T11" s="115" t="str">
        <f>IF($AT$8+$AT$9&gt;0,$AT$8,"")</f>
        <v/>
      </c>
      <c r="U11" s="147" t="s">
        <v>4</v>
      </c>
      <c r="V11" s="111" t="str">
        <f>IF($AT$8+$AT$9&gt;0,$AT$9,"")</f>
        <v/>
      </c>
      <c r="W11" s="115" t="str">
        <f>IF($AZ$8+$AZ$9&gt;0,$AZ$8,"")</f>
        <v/>
      </c>
      <c r="X11" s="110" t="s">
        <v>4</v>
      </c>
      <c r="Y11" s="111" t="str">
        <f>IF($AZ$8+$AZ$9&gt;0,$AZ$9,"")</f>
        <v/>
      </c>
      <c r="Z11" s="115" t="str">
        <f>IF($AQ$14+$AQ$15&gt;0,$AQ$14,"")</f>
        <v/>
      </c>
      <c r="AA11" s="116" t="s">
        <v>4</v>
      </c>
      <c r="AB11" s="111" t="str">
        <f>IF($AQ$14+$AQ$15&gt;0,$AQ$15,"")</f>
        <v/>
      </c>
      <c r="AC11" s="115" t="str">
        <f>IF($AW$14+$AW$15&gt;0,$AW$14,"")</f>
        <v/>
      </c>
      <c r="AD11" s="116" t="s">
        <v>4</v>
      </c>
      <c r="AE11" s="111" t="str">
        <f>IF($AW$14+$AW$15&gt;0,$AW$15,"")</f>
        <v/>
      </c>
      <c r="AF11" s="115" t="str">
        <f>IF($AW$8+$AW$9&gt;0,$AW$8,"")</f>
        <v/>
      </c>
      <c r="AG11" s="110" t="s">
        <v>4</v>
      </c>
      <c r="AH11" s="117" t="str">
        <f>IF($AW$8+$AW$9&gt;0,$AW$9,"")</f>
        <v/>
      </c>
      <c r="AI11" s="118">
        <f>SUM($K$11,$N$11,$T$11,$W$11,$Z$11,$AC$11,$AF$11)</f>
        <v>0</v>
      </c>
      <c r="AJ11" s="119" t="s">
        <v>4</v>
      </c>
      <c r="AK11" s="120">
        <f>SUM($M$11,$P$11,$V$11,$Y$11,$AB$11,$AE$11,$AH$11)</f>
        <v>0</v>
      </c>
      <c r="AL11" s="121">
        <f>SUM(IF(K11="",0,K11-M11)+IF(N11="",0,N11-P11)+IF(T11="",0,T11-V11)+IF(W11="",0,W11-Y11)+IF(Z11="",0,Z11-AB11)+IF(AC11="",0,AC11-AE11)+IF(AF11="",0,AF11-AH11))</f>
        <v>0</v>
      </c>
      <c r="AM11" s="122">
        <f t="shared" si="5"/>
        <v>0</v>
      </c>
      <c r="AN11" s="123">
        <f t="shared" si="4"/>
        <v>3</v>
      </c>
      <c r="AO11" s="251"/>
      <c r="AP11" s="304" t="str">
        <f>$K$21</f>
        <v>bb</v>
      </c>
      <c r="AQ11" s="307"/>
      <c r="AR11" s="243"/>
      <c r="AS11" s="304" t="str">
        <f>$K$27</f>
        <v>ee</v>
      </c>
      <c r="AT11" s="307"/>
      <c r="AU11" s="227"/>
      <c r="AV11" s="304" t="str">
        <f>$K$19</f>
        <v>aa</v>
      </c>
      <c r="AW11" s="307"/>
      <c r="AX11" s="268"/>
      <c r="AY11" s="304" t="str">
        <f>$K$19</f>
        <v>aa</v>
      </c>
      <c r="AZ11" s="307"/>
      <c r="BA11" s="220"/>
    </row>
    <row r="12" spans="1:53" s="82" customFormat="1" ht="34.950000000000003" customHeight="1" thickBot="1" x14ac:dyDescent="0.3">
      <c r="A12" s="194"/>
      <c r="B12" s="87">
        <f t="shared" si="0"/>
        <v>1.0112000000000001</v>
      </c>
      <c r="C12" s="88">
        <f t="shared" si="1"/>
        <v>4</v>
      </c>
      <c r="D12" s="89" t="str">
        <f>$K$25</f>
        <v>dd</v>
      </c>
      <c r="E12" s="90">
        <f>$AL$12</f>
        <v>0</v>
      </c>
      <c r="F12" s="91">
        <f>$AM$12</f>
        <v>0</v>
      </c>
      <c r="G12" s="92">
        <f>SMALL($B$9:$B$16,4)</f>
        <v>1.0112000000000001</v>
      </c>
      <c r="H12" s="88">
        <f t="shared" si="2"/>
        <v>4</v>
      </c>
      <c r="I12" s="93" t="str">
        <f t="shared" ca="1" si="3"/>
        <v>dd</v>
      </c>
      <c r="J12" s="94" t="str">
        <f>$K$25</f>
        <v>dd</v>
      </c>
      <c r="K12" s="109" t="str">
        <f>IF($AT$20+$AT$21&gt;0,$AT$21,"")</f>
        <v/>
      </c>
      <c r="L12" s="110" t="s">
        <v>4</v>
      </c>
      <c r="M12" s="111" t="str">
        <f>IF($AT$20+$AT$21&gt;0,$AT$20,"")</f>
        <v/>
      </c>
      <c r="N12" s="115" t="str">
        <f>IF($AW$26+$AW$27&gt;0,$AW$27,"")</f>
        <v/>
      </c>
      <c r="O12" s="110" t="s">
        <v>4</v>
      </c>
      <c r="P12" s="111" t="str">
        <f>IF($AW$26+$AW$27&gt;0,$AW$26,"")</f>
        <v/>
      </c>
      <c r="Q12" s="115" t="str">
        <f>IF($AT$8+$AT$9&gt;0,$AQ$9,"")</f>
        <v/>
      </c>
      <c r="R12" s="110" t="s">
        <v>4</v>
      </c>
      <c r="S12" s="111" t="str">
        <f>IF($AT$8+$AT$9&gt;0,$AQ$8,"")</f>
        <v/>
      </c>
      <c r="T12" s="148"/>
      <c r="U12" s="149"/>
      <c r="V12" s="150"/>
      <c r="W12" s="115" t="str">
        <f>IF($AQ$17+$AQ$18&gt;0,$AQ$17,"")</f>
        <v/>
      </c>
      <c r="X12" s="147" t="s">
        <v>4</v>
      </c>
      <c r="Y12" s="111" t="str">
        <f>IF($AQ$17+$AQ$18&gt;0,$AQ$18,"")</f>
        <v/>
      </c>
      <c r="Z12" s="115" t="str">
        <f>IF($AZ$20+$AZ$21&gt;0,$AZ$20,"")</f>
        <v/>
      </c>
      <c r="AA12" s="110" t="s">
        <v>4</v>
      </c>
      <c r="AB12" s="111" t="str">
        <f>IF($AZ$20+$AZ$21&gt;0,$AZ$21,"")</f>
        <v/>
      </c>
      <c r="AC12" s="115" t="str">
        <f>IF($AT$26+$AT$27&gt;0,$AT$26,"")</f>
        <v/>
      </c>
      <c r="AD12" s="110" t="s">
        <v>4</v>
      </c>
      <c r="AE12" s="111" t="str">
        <f>IF($AT$26+$AT$27&gt;0,$AT$27,"")</f>
        <v/>
      </c>
      <c r="AF12" s="115" t="str">
        <f>IF($AW$20+$AW$21&gt;0,$AW$20,"")</f>
        <v/>
      </c>
      <c r="AG12" s="110" t="s">
        <v>4</v>
      </c>
      <c r="AH12" s="117" t="str">
        <f>IF($AW$20+$AW$21&gt;0,$AW$21,"")</f>
        <v/>
      </c>
      <c r="AI12" s="118">
        <f>SUM($K$12,$N$12,$Q$12,$W$12,$Z$12,$AC$12,$AF$12)</f>
        <v>0</v>
      </c>
      <c r="AJ12" s="119" t="s">
        <v>4</v>
      </c>
      <c r="AK12" s="120">
        <f>SUM($M$12,$P$12,$S$12,$Y$12,$AB$12,$AE$12,$AH$12)</f>
        <v>0</v>
      </c>
      <c r="AL12" s="121">
        <f>SUM(IF(K12="",0,K12-M12)+IF(N12="",0,N12-P12)+IF(Q12="",0,Q12-S12)+IF(W12="",0,W12-Y12)+IF(Z12="",0,Z12-AB12)+IF(AC12="",0,AC12-AE12)+IF(AF12="",0,AF12-AH12))</f>
        <v>0</v>
      </c>
      <c r="AM12" s="122">
        <f t="shared" si="5"/>
        <v>0</v>
      </c>
      <c r="AN12" s="123">
        <f t="shared" si="4"/>
        <v>4</v>
      </c>
      <c r="AO12" s="251"/>
      <c r="AP12" s="305" t="str">
        <f>$K$31</f>
        <v>gg</v>
      </c>
      <c r="AQ12" s="308"/>
      <c r="AR12" s="243"/>
      <c r="AS12" s="305" t="str">
        <f>$K$33</f>
        <v>hh</v>
      </c>
      <c r="AT12" s="308"/>
      <c r="AU12" s="227"/>
      <c r="AV12" s="305" t="str">
        <f>$K$21</f>
        <v>bb</v>
      </c>
      <c r="AW12" s="308"/>
      <c r="AX12" s="268"/>
      <c r="AY12" s="370" t="str">
        <f>$K$31</f>
        <v>gg</v>
      </c>
      <c r="AZ12" s="308"/>
      <c r="BA12" s="220"/>
    </row>
    <row r="13" spans="1:53" s="82" customFormat="1" ht="34.950000000000003" customHeight="1" x14ac:dyDescent="0.25">
      <c r="A13" s="194"/>
      <c r="B13" s="87">
        <f t="shared" si="0"/>
        <v>1.0113000000000001</v>
      </c>
      <c r="C13" s="88">
        <f t="shared" si="1"/>
        <v>5</v>
      </c>
      <c r="D13" s="89" t="str">
        <f>$K$27</f>
        <v>ee</v>
      </c>
      <c r="E13" s="90">
        <f>$AL$13</f>
        <v>0</v>
      </c>
      <c r="F13" s="91">
        <f>$AM$13</f>
        <v>0</v>
      </c>
      <c r="G13" s="92">
        <f>SMALL($B$9:$B$16,5)</f>
        <v>1.0113000000000001</v>
      </c>
      <c r="H13" s="88">
        <f t="shared" si="2"/>
        <v>5</v>
      </c>
      <c r="I13" s="93" t="str">
        <f t="shared" ca="1" si="3"/>
        <v>ee</v>
      </c>
      <c r="J13" s="94" t="str">
        <f>$K$27</f>
        <v>ee</v>
      </c>
      <c r="K13" s="109" t="str">
        <f>IF($AW$23+$AW$24&gt;0,$AW$24,"")</f>
        <v/>
      </c>
      <c r="L13" s="110" t="s">
        <v>4</v>
      </c>
      <c r="M13" s="111" t="str">
        <f>IF($AW$23+$AW$24&gt;0,$AW$23,"")</f>
        <v/>
      </c>
      <c r="N13" s="115" t="str">
        <f>IF($AQ$26+$AQ$27&gt;0,$AQ$27,"")</f>
        <v/>
      </c>
      <c r="O13" s="110" t="s">
        <v>4</v>
      </c>
      <c r="P13" s="111" t="str">
        <f>IF($AQ$26+$AQ$27&gt;0,$AQ$26,"")</f>
        <v/>
      </c>
      <c r="Q13" s="115" t="str">
        <f>IF($AZ$8+$AZ$9&gt;0,$AZ$9,"")</f>
        <v/>
      </c>
      <c r="R13" s="110" t="s">
        <v>4</v>
      </c>
      <c r="S13" s="111" t="str">
        <f>IF($AZ$8+$AZ$9&gt;0,$AZ$8,"")</f>
        <v/>
      </c>
      <c r="T13" s="115" t="str">
        <f>IF($AQ$17+$AQ$18&gt;0,$AQ$18,"")</f>
        <v/>
      </c>
      <c r="U13" s="147" t="s">
        <v>4</v>
      </c>
      <c r="V13" s="111" t="str">
        <f>IF($AQ$17+$AQ$18&gt;0,$AQ$17,"")</f>
        <v/>
      </c>
      <c r="W13" s="148"/>
      <c r="X13" s="151"/>
      <c r="Y13" s="150"/>
      <c r="Z13" s="115" t="str">
        <f>IF($AT$23+$AT$24&gt;0,$AT$23,"")</f>
        <v/>
      </c>
      <c r="AA13" s="152" t="s">
        <v>4</v>
      </c>
      <c r="AB13" s="111" t="str">
        <f>IF($AT$23+$AT$24&gt;0,$AT$24,"")</f>
        <v/>
      </c>
      <c r="AC13" s="115" t="str">
        <f>IF($AZ$23+$AZ$24&gt;0,$AZ$23,"")</f>
        <v/>
      </c>
      <c r="AD13" s="110" t="s">
        <v>4</v>
      </c>
      <c r="AE13" s="111" t="str">
        <f>IF($AZ$23+$AZ$24&gt;0,$AZ$24,"")</f>
        <v/>
      </c>
      <c r="AF13" s="115" t="str">
        <f>IF($AT$11+$AT$12&gt;0,$AT$11,"")</f>
        <v/>
      </c>
      <c r="AG13" s="110" t="s">
        <v>4</v>
      </c>
      <c r="AH13" s="117" t="str">
        <f>IF($AT$11+$AT$12&gt;0,$AT$12,"")</f>
        <v/>
      </c>
      <c r="AI13" s="118">
        <f>SUM($K$13,$N$13,$Q$13,$T$13,$Z$13,$AC$13,$AF$13)</f>
        <v>0</v>
      </c>
      <c r="AJ13" s="119" t="s">
        <v>4</v>
      </c>
      <c r="AK13" s="120">
        <f>SUM($M$13,$P$13,$S$13,$V$13,$AB$13,$AE$13,$AH$13)</f>
        <v>0</v>
      </c>
      <c r="AL13" s="121">
        <f>SUM(IF(K13="",0,K13-M13)+IF(N13="",0,N13-P13)+IF(Q13="",0,Q13-S13)+IF(T13="",0,T13-V13)+IF(Z13="",0,Z13-AB13)+IF(AC13="",0,AC13-AE13)+IF(AF13="",0,AF13-AH13))</f>
        <v>0</v>
      </c>
      <c r="AM13" s="122">
        <f t="shared" si="5"/>
        <v>0</v>
      </c>
      <c r="AN13" s="123">
        <f t="shared" si="4"/>
        <v>5</v>
      </c>
      <c r="AO13" s="251"/>
      <c r="AP13" s="270"/>
      <c r="AQ13" s="266"/>
      <c r="AR13" s="266"/>
      <c r="AS13" s="266"/>
      <c r="AT13" s="266"/>
      <c r="AU13" s="266"/>
      <c r="AV13" s="266"/>
      <c r="AW13" s="266"/>
      <c r="AX13" s="222"/>
      <c r="AY13" s="222"/>
      <c r="AZ13" s="222"/>
      <c r="BA13" s="220"/>
    </row>
    <row r="14" spans="1:53" s="82" customFormat="1" ht="34.950000000000003" customHeight="1" x14ac:dyDescent="0.25">
      <c r="A14" s="194"/>
      <c r="B14" s="87">
        <f t="shared" si="0"/>
        <v>1.0114000000000001</v>
      </c>
      <c r="C14" s="88">
        <f t="shared" si="1"/>
        <v>6</v>
      </c>
      <c r="D14" s="89" t="str">
        <f>$K$29</f>
        <v>ff</v>
      </c>
      <c r="E14" s="90">
        <f>$AL$14</f>
        <v>0</v>
      </c>
      <c r="F14" s="91">
        <f>$AM$14</f>
        <v>0</v>
      </c>
      <c r="G14" s="92">
        <f>SMALL($B$9:$B$16,6)</f>
        <v>1.0114000000000001</v>
      </c>
      <c r="H14" s="88">
        <f t="shared" si="2"/>
        <v>6</v>
      </c>
      <c r="I14" s="93" t="str">
        <f t="shared" ca="1" si="3"/>
        <v>ff</v>
      </c>
      <c r="J14" s="94" t="str">
        <f>$K$29</f>
        <v>ff</v>
      </c>
      <c r="K14" s="109" t="str">
        <f>IF($AQ$23+$AQ$24&gt;0,$AQ$24,"")</f>
        <v/>
      </c>
      <c r="L14" s="147" t="s">
        <v>4</v>
      </c>
      <c r="M14" s="111" t="str">
        <f>IF($AQ$23+$AQ$24&gt;0,$AQ$23,"")</f>
        <v/>
      </c>
      <c r="N14" s="115" t="str">
        <f>IF($AW$17+$AW$18&gt;0,$AW$18,"")</f>
        <v/>
      </c>
      <c r="O14" s="147" t="s">
        <v>4</v>
      </c>
      <c r="P14" s="111" t="str">
        <f>IF($AW$17+$AW$18&gt;0,$AW$17,"")</f>
        <v/>
      </c>
      <c r="Q14" s="115" t="str">
        <f>IF($AQ$14+$AQ$15&gt;0,$AQ$15,"")</f>
        <v/>
      </c>
      <c r="R14" s="147" t="s">
        <v>4</v>
      </c>
      <c r="S14" s="111" t="str">
        <f>IF($AQ$14+$AQ$15&gt;0,$AQ$14,"")</f>
        <v/>
      </c>
      <c r="T14" s="115" t="str">
        <f>IF($AZ$20+$AZ$21&gt;0,$AZ$21,"")</f>
        <v/>
      </c>
      <c r="U14" s="147" t="s">
        <v>4</v>
      </c>
      <c r="V14" s="111" t="str">
        <f>IF($AZ$20+$AZ$21&gt;0,$AZ$20,"")</f>
        <v/>
      </c>
      <c r="W14" s="115" t="str">
        <f>IF($AT$23+$AT$24&gt;0,$AT$24,"")</f>
        <v/>
      </c>
      <c r="X14" s="110" t="s">
        <v>4</v>
      </c>
      <c r="Y14" s="111" t="str">
        <f>IF($AT$23+$AT$24&gt;0,$AT$23,"")</f>
        <v/>
      </c>
      <c r="Z14" s="124"/>
      <c r="AA14" s="125"/>
      <c r="AB14" s="126"/>
      <c r="AC14" s="115" t="str">
        <f>IF($AT$17+$AT$18&gt;0,$AT$17,"")</f>
        <v/>
      </c>
      <c r="AD14" s="110" t="s">
        <v>4</v>
      </c>
      <c r="AE14" s="111" t="str">
        <f>IF($AT$17+$AT$18&gt;0,$AT$18,"")</f>
        <v/>
      </c>
      <c r="AF14" s="115" t="str">
        <f>IF($AZ$14+$AZ$15&gt;0,$AZ$14,"")</f>
        <v/>
      </c>
      <c r="AG14" s="110" t="s">
        <v>4</v>
      </c>
      <c r="AH14" s="117" t="str">
        <f>IF($AZ$14+$AZ$15&gt;0,$AZ$15,"")</f>
        <v/>
      </c>
      <c r="AI14" s="118">
        <f>SUM($K$14,$N$14,$Q$14,$T$14,$W$14,$AC$14,$AF$14)</f>
        <v>0</v>
      </c>
      <c r="AJ14" s="119" t="s">
        <v>4</v>
      </c>
      <c r="AK14" s="120">
        <f>SUM($M$14,$P$14,$S$14,$V$14,$Y$14,$AE$14,$AH$14)</f>
        <v>0</v>
      </c>
      <c r="AL14" s="121">
        <f>SUM(IF(K14="",0,K14-M14)+IF(N14="",0,N14-P14)+IF(Q14="",0,Q14-S14)+IF(T14="",0,T14-V14)+IF(W14="",0,W14-Y14)+IF(AC14="",0,AC14-AE14)+IF(AF14="",0,AF14-AH14))</f>
        <v>0</v>
      </c>
      <c r="AM14" s="122">
        <f t="shared" si="5"/>
        <v>0</v>
      </c>
      <c r="AN14" s="123">
        <f t="shared" si="4"/>
        <v>6</v>
      </c>
      <c r="AO14" s="251"/>
      <c r="AP14" s="304" t="str">
        <f>$K$23</f>
        <v>cc</v>
      </c>
      <c r="AQ14" s="307"/>
      <c r="AR14" s="243"/>
      <c r="AS14" s="304" t="str">
        <f>$K$21</f>
        <v>bb</v>
      </c>
      <c r="AT14" s="307"/>
      <c r="AU14" s="227"/>
      <c r="AV14" s="304" t="str">
        <f>$K$23</f>
        <v>cc</v>
      </c>
      <c r="AW14" s="307"/>
      <c r="AX14" s="268"/>
      <c r="AY14" s="306" t="str">
        <f>$K$29</f>
        <v>ff</v>
      </c>
      <c r="AZ14" s="307"/>
      <c r="BA14" s="220"/>
    </row>
    <row r="15" spans="1:53" s="82" customFormat="1" ht="34.950000000000003" customHeight="1" thickBot="1" x14ac:dyDescent="0.3">
      <c r="A15" s="194"/>
      <c r="B15" s="87">
        <f t="shared" si="0"/>
        <v>1.0115000000000001</v>
      </c>
      <c r="C15" s="88">
        <f t="shared" si="1"/>
        <v>7</v>
      </c>
      <c r="D15" s="89" t="str">
        <f>$K$31</f>
        <v>gg</v>
      </c>
      <c r="E15" s="90">
        <f>$AL$15</f>
        <v>0</v>
      </c>
      <c r="F15" s="91">
        <f>$AM$15</f>
        <v>0</v>
      </c>
      <c r="G15" s="92">
        <f>SMALL($B$9:$B$16,7)</f>
        <v>1.0115000000000001</v>
      </c>
      <c r="H15" s="88">
        <f t="shared" si="2"/>
        <v>7</v>
      </c>
      <c r="I15" s="93" t="str">
        <f t="shared" ca="1" si="3"/>
        <v>gg</v>
      </c>
      <c r="J15" s="94" t="str">
        <f>$K$31</f>
        <v>gg</v>
      </c>
      <c r="K15" s="109" t="str">
        <f>IF($AZ$11+$AZ$12&gt;0,$AZ$12,"")</f>
        <v/>
      </c>
      <c r="L15" s="110" t="s">
        <v>4</v>
      </c>
      <c r="M15" s="111" t="str">
        <f>IF($AZ$11+$AZ$12&gt;0,$AZ$11,"")</f>
        <v/>
      </c>
      <c r="N15" s="115" t="str">
        <f>IF($AQ$11+$AQ$12&gt;0,$AQ$12,"")</f>
        <v/>
      </c>
      <c r="O15" s="110" t="s">
        <v>4</v>
      </c>
      <c r="P15" s="111" t="str">
        <f>IF($AQ$11+$AQ$12&gt;0,$AQ$11,"")</f>
        <v/>
      </c>
      <c r="Q15" s="115" t="str">
        <f>IF($AW$14+$AW$15&gt;0,$AW$15,"")</f>
        <v/>
      </c>
      <c r="R15" s="110" t="s">
        <v>4</v>
      </c>
      <c r="S15" s="111" t="str">
        <f>IF($AW$14+$AW$15&gt;0,$AW$14,"")</f>
        <v/>
      </c>
      <c r="T15" s="115" t="str">
        <f>IF($AT$26+$AT$27&gt;0,$AT$27,"")</f>
        <v/>
      </c>
      <c r="U15" s="147" t="s">
        <v>4</v>
      </c>
      <c r="V15" s="111" t="str">
        <f>IF($AT$26+$AT$27&gt;0,$AT$26,"")</f>
        <v/>
      </c>
      <c r="W15" s="115" t="str">
        <f>IF($AZ$23+$AZ$24&gt;0,$AZ$24,"")</f>
        <v/>
      </c>
      <c r="X15" s="110" t="s">
        <v>4</v>
      </c>
      <c r="Y15" s="111" t="str">
        <f>IF($AZ$23+$AZ$24&gt;0,$AZ$23,"")</f>
        <v/>
      </c>
      <c r="Z15" s="115" t="str">
        <f>IF($AT$17+$AT$18&gt;0,$AT$18,"")</f>
        <v/>
      </c>
      <c r="AA15" s="116" t="s">
        <v>4</v>
      </c>
      <c r="AB15" s="111" t="str">
        <f>IF($AT$17+$AT$18&gt;0,$AT$17,"")</f>
        <v/>
      </c>
      <c r="AC15" s="112"/>
      <c r="AD15" s="113"/>
      <c r="AE15" s="114"/>
      <c r="AF15" s="115" t="str">
        <f>IF($AQ$20+$AQ$21&gt;0,$AQ$20,"")</f>
        <v/>
      </c>
      <c r="AG15" s="110" t="s">
        <v>4</v>
      </c>
      <c r="AH15" s="117" t="str">
        <f>IF($AQ$20+$AQ$21&gt;0,$AQ$21,"")</f>
        <v/>
      </c>
      <c r="AI15" s="118">
        <f>SUM($K$15,$N$15,$Q$15,$T$15,$W$15,$Z$15,$AF$15)</f>
        <v>0</v>
      </c>
      <c r="AJ15" s="119" t="s">
        <v>4</v>
      </c>
      <c r="AK15" s="120">
        <f>SUM($M$15,$P$15,$S$15,$V$15,$Y$15,$AB$15,$AH$15)</f>
        <v>0</v>
      </c>
      <c r="AL15" s="121">
        <f>SUM(IF(K15="",0,K15-M15)+IF(N15="",0,N15-P15)+IF(Q15="",0,Q15-S15)+IF(T15="",0,T15-V15)+IF(W15="",0,W15-Y15)+IF(Z15="",0,Z15-AB15)+IF(AF15="",0,AF15-AH15))</f>
        <v>0</v>
      </c>
      <c r="AM15" s="122">
        <f t="shared" si="5"/>
        <v>0</v>
      </c>
      <c r="AN15" s="123">
        <f t="shared" si="4"/>
        <v>7</v>
      </c>
      <c r="AO15" s="251"/>
      <c r="AP15" s="305" t="str">
        <f>$K$29</f>
        <v>ff</v>
      </c>
      <c r="AQ15" s="308"/>
      <c r="AR15" s="243"/>
      <c r="AS15" s="305" t="str">
        <f>$K$23</f>
        <v>cc</v>
      </c>
      <c r="AT15" s="308"/>
      <c r="AU15" s="227"/>
      <c r="AV15" s="370" t="str">
        <f>$K$31</f>
        <v>gg</v>
      </c>
      <c r="AW15" s="308"/>
      <c r="AX15" s="268"/>
      <c r="AY15" s="305" t="str">
        <f>$K$33</f>
        <v>hh</v>
      </c>
      <c r="AZ15" s="308"/>
      <c r="BA15" s="220"/>
    </row>
    <row r="16" spans="1:53" s="82" customFormat="1" ht="34.950000000000003" customHeight="1" thickBot="1" x14ac:dyDescent="0.3">
      <c r="A16" s="194"/>
      <c r="B16" s="127">
        <f t="shared" si="0"/>
        <v>1.0116000000000001</v>
      </c>
      <c r="C16" s="91">
        <f t="shared" si="1"/>
        <v>8</v>
      </c>
      <c r="D16" s="128" t="str">
        <f>$K$33</f>
        <v>hh</v>
      </c>
      <c r="E16" s="90">
        <f>$AL$16</f>
        <v>0</v>
      </c>
      <c r="F16" s="91">
        <f>$AM$16</f>
        <v>0</v>
      </c>
      <c r="G16" s="129">
        <f>SMALL($B$9:$B$16,8)</f>
        <v>1.0116000000000001</v>
      </c>
      <c r="H16" s="130">
        <f t="shared" si="2"/>
        <v>8</v>
      </c>
      <c r="I16" s="131" t="str">
        <f t="shared" ca="1" si="3"/>
        <v>hh</v>
      </c>
      <c r="J16" s="94" t="str">
        <f>$K$33</f>
        <v>hh</v>
      </c>
      <c r="K16" s="132" t="str">
        <f>IF($AQ$8+$AQ$9&gt;0,$AQ$9,"")</f>
        <v/>
      </c>
      <c r="L16" s="133" t="s">
        <v>4</v>
      </c>
      <c r="M16" s="134" t="str">
        <f>IF($AQ$8+$AQ$9&gt;0,$AQ$8,"")</f>
        <v/>
      </c>
      <c r="N16" s="135" t="str">
        <f>IF($AZ$26+$AZ$27&gt;0,$AZ$27,"")</f>
        <v/>
      </c>
      <c r="O16" s="133" t="s">
        <v>4</v>
      </c>
      <c r="P16" s="134" t="str">
        <f>IF($AZ$26+$AZ$27&gt;0,$AZ$26,"")</f>
        <v/>
      </c>
      <c r="Q16" s="135" t="str">
        <f>IF($AW$8+$AW$9&gt;0,$AW$9,"")</f>
        <v/>
      </c>
      <c r="R16" s="133" t="s">
        <v>4</v>
      </c>
      <c r="S16" s="134" t="str">
        <f>IF($AW$8+$AW$9&gt;0,$AW$8,"")</f>
        <v/>
      </c>
      <c r="T16" s="135" t="str">
        <f>IF($AW$20+$AW$21&gt;0,$AW$21,"")</f>
        <v/>
      </c>
      <c r="U16" s="153" t="s">
        <v>4</v>
      </c>
      <c r="V16" s="134" t="str">
        <f>IF($AW$20+$AW$21&gt;0,$AW$20,"")</f>
        <v/>
      </c>
      <c r="W16" s="135" t="str">
        <f>IF($AT$11+$AT$12&gt;0,$AT$12,"")</f>
        <v/>
      </c>
      <c r="X16" s="136" t="s">
        <v>4</v>
      </c>
      <c r="Y16" s="134" t="str">
        <f>IF($AT$11+$AT$12&gt;0,$AT$11,"")</f>
        <v/>
      </c>
      <c r="Z16" s="135" t="str">
        <f>IF($AZ$14+$AZ$15&gt;0,$AZ$15,"")</f>
        <v/>
      </c>
      <c r="AA16" s="136" t="s">
        <v>4</v>
      </c>
      <c r="AB16" s="134" t="str">
        <f>IF($AZ$14+$AZ$15&gt;0,$AZ$14,"")</f>
        <v/>
      </c>
      <c r="AC16" s="135" t="str">
        <f>IF($AQ$20+$AQ$21&gt;0,$AQ$21,"")</f>
        <v/>
      </c>
      <c r="AD16" s="136" t="s">
        <v>4</v>
      </c>
      <c r="AE16" s="134" t="str">
        <f>IF($AQ$20+$AQ$21&gt;0,$AQ$20,"")</f>
        <v/>
      </c>
      <c r="AF16" s="137"/>
      <c r="AG16" s="138"/>
      <c r="AH16" s="139"/>
      <c r="AI16" s="140">
        <f>SUM($K$16,$N$16,$Q$16,$T$16,$W$16,$Z$16,$AC$16)</f>
        <v>0</v>
      </c>
      <c r="AJ16" s="141" t="s">
        <v>4</v>
      </c>
      <c r="AK16" s="142">
        <f>SUM($M$16,$P$16,$S$16,$V$16,$Y$16,$AB$16,$AE$16)</f>
        <v>0</v>
      </c>
      <c r="AL16" s="143">
        <f>SUM(IF(K16="",0,K16-M16)+IF(N16="",0,N16-P16)+IF(Q16="",0,Q16-S16)+IF(T16="",0,T16-V16)+IF(W16="",0,W16-Y16)+IF(Z16="",0,Z16-AB16)+IF(AC16="",0,AC16-AE16))</f>
        <v>0</v>
      </c>
      <c r="AM16" s="144">
        <f t="shared" si="5"/>
        <v>0</v>
      </c>
      <c r="AN16" s="145">
        <f t="shared" si="4"/>
        <v>8</v>
      </c>
      <c r="AO16" s="233"/>
      <c r="AP16" s="243"/>
      <c r="AQ16" s="277"/>
      <c r="AR16" s="243"/>
      <c r="AS16" s="243"/>
      <c r="AT16" s="277"/>
      <c r="AU16" s="243"/>
      <c r="AV16" s="243"/>
      <c r="AW16" s="277"/>
      <c r="AX16" s="217"/>
      <c r="AY16" s="217"/>
      <c r="AZ16" s="281"/>
      <c r="BA16" s="220"/>
    </row>
    <row r="17" spans="1:53" s="82" customFormat="1" ht="34.950000000000003" customHeight="1" x14ac:dyDescent="0.25">
      <c r="A17" s="194"/>
      <c r="B17" s="81"/>
      <c r="C17" s="81"/>
      <c r="D17" s="81"/>
      <c r="E17" s="81"/>
      <c r="F17" s="81"/>
      <c r="G17" s="81"/>
      <c r="H17" s="81"/>
      <c r="I17" s="81"/>
      <c r="J17" s="234"/>
      <c r="K17" s="256"/>
      <c r="L17" s="256"/>
      <c r="M17" s="235"/>
      <c r="N17" s="235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47"/>
      <c r="AG17" s="247"/>
      <c r="AH17" s="231"/>
      <c r="AI17" s="231"/>
      <c r="AJ17" s="231"/>
      <c r="AK17" s="231"/>
      <c r="AL17" s="231"/>
      <c r="AM17" s="247"/>
      <c r="AN17" s="247"/>
      <c r="AO17" s="251"/>
      <c r="AP17" s="304" t="str">
        <f>$K$25</f>
        <v>dd</v>
      </c>
      <c r="AQ17" s="307"/>
      <c r="AR17" s="243"/>
      <c r="AS17" s="306" t="str">
        <f>$K$29</f>
        <v>ff</v>
      </c>
      <c r="AT17" s="307"/>
      <c r="AU17" s="243"/>
      <c r="AV17" s="304" t="str">
        <f>$K$21</f>
        <v>bb</v>
      </c>
      <c r="AW17" s="307"/>
      <c r="AX17" s="268"/>
      <c r="AY17" s="304" t="str">
        <f>$K$19</f>
        <v>aa</v>
      </c>
      <c r="AZ17" s="307"/>
      <c r="BA17" s="220"/>
    </row>
    <row r="18" spans="1:53" s="82" customFormat="1" ht="34.950000000000003" customHeight="1" thickBot="1" x14ac:dyDescent="0.45">
      <c r="A18" s="194"/>
      <c r="B18" s="81"/>
      <c r="C18" s="81"/>
      <c r="D18" s="81"/>
      <c r="E18" s="81"/>
      <c r="F18" s="81"/>
      <c r="G18" s="81"/>
      <c r="H18" s="81"/>
      <c r="I18" s="81"/>
      <c r="J18" s="229"/>
      <c r="K18" s="229"/>
      <c r="L18" s="229"/>
      <c r="M18" s="229"/>
      <c r="N18" s="229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457" t="s">
        <v>5</v>
      </c>
      <c r="AG18" s="457"/>
      <c r="AH18" s="457"/>
      <c r="AI18" s="457"/>
      <c r="AJ18" s="457"/>
      <c r="AK18" s="457"/>
      <c r="AL18" s="457"/>
      <c r="AM18" s="252"/>
      <c r="AN18" s="253"/>
      <c r="AO18" s="247"/>
      <c r="AP18" s="305" t="str">
        <f>$K$27</f>
        <v>ee</v>
      </c>
      <c r="AQ18" s="308"/>
      <c r="AR18" s="243"/>
      <c r="AS18" s="370" t="str">
        <f>$K$31</f>
        <v>gg</v>
      </c>
      <c r="AT18" s="308"/>
      <c r="AU18" s="227"/>
      <c r="AV18" s="305" t="str">
        <f>$K$29</f>
        <v>ff</v>
      </c>
      <c r="AW18" s="308"/>
      <c r="AX18" s="268"/>
      <c r="AY18" s="305" t="str">
        <f>$K$23</f>
        <v>cc</v>
      </c>
      <c r="AZ18" s="308"/>
      <c r="BA18" s="220"/>
    </row>
    <row r="19" spans="1:53" s="82" customFormat="1" ht="34.950000000000003" customHeight="1" thickTop="1" thickBot="1" x14ac:dyDescent="0.3">
      <c r="A19" s="194"/>
      <c r="B19" s="81"/>
      <c r="C19" s="81"/>
      <c r="D19" s="81"/>
      <c r="E19" s="81"/>
      <c r="F19" s="81"/>
      <c r="G19" s="81"/>
      <c r="H19" s="81"/>
      <c r="I19" s="81"/>
      <c r="J19" s="237" t="s">
        <v>6</v>
      </c>
      <c r="K19" s="458" t="s">
        <v>7</v>
      </c>
      <c r="L19" s="458"/>
      <c r="M19" s="458"/>
      <c r="N19" s="458"/>
      <c r="O19" s="458"/>
      <c r="P19" s="458"/>
      <c r="Q19" s="458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459" t="str">
        <f ca="1">$I$9</f>
        <v>aa</v>
      </c>
      <c r="AG19" s="459"/>
      <c r="AH19" s="459"/>
      <c r="AI19" s="459"/>
      <c r="AJ19" s="459"/>
      <c r="AK19" s="459"/>
      <c r="AL19" s="459"/>
      <c r="AM19" s="254"/>
      <c r="AN19" s="254"/>
      <c r="AO19" s="251"/>
      <c r="AP19" s="270"/>
      <c r="AQ19" s="266"/>
      <c r="AR19" s="266"/>
      <c r="AS19" s="266"/>
      <c r="AT19" s="266"/>
      <c r="AU19" s="243"/>
      <c r="AV19" s="266"/>
      <c r="AW19" s="266"/>
      <c r="AX19" s="222"/>
      <c r="AY19" s="222"/>
      <c r="AZ19" s="222"/>
      <c r="BA19" s="220"/>
    </row>
    <row r="20" spans="1:53" s="82" customFormat="1" ht="34.950000000000003" customHeight="1" thickTop="1" thickBot="1" x14ac:dyDescent="0.45">
      <c r="A20" s="194"/>
      <c r="B20" s="81"/>
      <c r="C20" s="81"/>
      <c r="D20" s="81"/>
      <c r="E20" s="81"/>
      <c r="F20" s="81"/>
      <c r="G20" s="81"/>
      <c r="H20" s="81"/>
      <c r="I20" s="81"/>
      <c r="J20" s="237"/>
      <c r="K20" s="273"/>
      <c r="L20" s="273"/>
      <c r="M20" s="273"/>
      <c r="N20" s="273"/>
      <c r="O20" s="274"/>
      <c r="P20" s="274"/>
      <c r="Q20" s="274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457" t="s">
        <v>8</v>
      </c>
      <c r="AG20" s="457"/>
      <c r="AH20" s="457"/>
      <c r="AI20" s="457"/>
      <c r="AJ20" s="457"/>
      <c r="AK20" s="457"/>
      <c r="AL20" s="457"/>
      <c r="AM20" s="252"/>
      <c r="AN20" s="253"/>
      <c r="AO20" s="247"/>
      <c r="AP20" s="306" t="str">
        <f>$K$31</f>
        <v>gg</v>
      </c>
      <c r="AQ20" s="307"/>
      <c r="AR20" s="243"/>
      <c r="AS20" s="304" t="str">
        <f>$K$19</f>
        <v>aa</v>
      </c>
      <c r="AT20" s="307"/>
      <c r="AU20" s="266"/>
      <c r="AV20" s="304" t="str">
        <f>$K$25</f>
        <v>dd</v>
      </c>
      <c r="AW20" s="307"/>
      <c r="AX20" s="268"/>
      <c r="AY20" s="304" t="str">
        <f>$K$25</f>
        <v>dd</v>
      </c>
      <c r="AZ20" s="307"/>
      <c r="BA20" s="220"/>
    </row>
    <row r="21" spans="1:53" s="82" customFormat="1" ht="34.950000000000003" customHeight="1" thickTop="1" thickBot="1" x14ac:dyDescent="0.3">
      <c r="A21" s="194"/>
      <c r="B21" s="81"/>
      <c r="C21" s="81"/>
      <c r="D21" s="81"/>
      <c r="E21" s="81"/>
      <c r="F21" s="81"/>
      <c r="G21" s="81"/>
      <c r="H21" s="81"/>
      <c r="I21" s="81"/>
      <c r="J21" s="237" t="s">
        <v>9</v>
      </c>
      <c r="K21" s="458" t="s">
        <v>10</v>
      </c>
      <c r="L21" s="458"/>
      <c r="M21" s="458"/>
      <c r="N21" s="458"/>
      <c r="O21" s="458"/>
      <c r="P21" s="458"/>
      <c r="Q21" s="458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459" t="str">
        <f ca="1">$I$10</f>
        <v>bb</v>
      </c>
      <c r="AG21" s="459"/>
      <c r="AH21" s="459"/>
      <c r="AI21" s="459"/>
      <c r="AJ21" s="459"/>
      <c r="AK21" s="459"/>
      <c r="AL21" s="459"/>
      <c r="AM21" s="254"/>
      <c r="AN21" s="254"/>
      <c r="AO21" s="251"/>
      <c r="AP21" s="305" t="str">
        <f>$K$33</f>
        <v>hh</v>
      </c>
      <c r="AQ21" s="308"/>
      <c r="AR21" s="243"/>
      <c r="AS21" s="305" t="str">
        <f>$K$25</f>
        <v>dd</v>
      </c>
      <c r="AT21" s="308"/>
      <c r="AU21" s="227"/>
      <c r="AV21" s="305" t="str">
        <f>$K$33</f>
        <v>hh</v>
      </c>
      <c r="AW21" s="308"/>
      <c r="AX21" s="268"/>
      <c r="AY21" s="305" t="str">
        <f>$K$29</f>
        <v>ff</v>
      </c>
      <c r="AZ21" s="308"/>
      <c r="BA21" s="220"/>
    </row>
    <row r="22" spans="1:53" s="82" customFormat="1" ht="34.950000000000003" customHeight="1" thickTop="1" thickBot="1" x14ac:dyDescent="0.45">
      <c r="A22" s="194"/>
      <c r="B22" s="81"/>
      <c r="C22" s="81"/>
      <c r="D22" s="81"/>
      <c r="E22" s="81"/>
      <c r="F22" s="81"/>
      <c r="G22" s="81"/>
      <c r="H22" s="81"/>
      <c r="I22" s="81"/>
      <c r="J22" s="237"/>
      <c r="K22" s="235"/>
      <c r="L22" s="235"/>
      <c r="M22" s="235"/>
      <c r="N22" s="235"/>
      <c r="O22" s="274"/>
      <c r="P22" s="274"/>
      <c r="Q22" s="274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457" t="s">
        <v>11</v>
      </c>
      <c r="AG22" s="457"/>
      <c r="AH22" s="457"/>
      <c r="AI22" s="457"/>
      <c r="AJ22" s="457"/>
      <c r="AK22" s="457"/>
      <c r="AL22" s="457"/>
      <c r="AM22" s="252"/>
      <c r="AN22" s="253"/>
      <c r="AO22" s="247"/>
      <c r="AP22" s="267"/>
      <c r="AQ22" s="278"/>
      <c r="AR22" s="267"/>
      <c r="AS22" s="267"/>
      <c r="AT22" s="278"/>
      <c r="AU22" s="243"/>
      <c r="AV22" s="267"/>
      <c r="AW22" s="376"/>
      <c r="AX22" s="226"/>
      <c r="AY22" s="373"/>
      <c r="AZ22" s="374"/>
      <c r="BA22" s="375"/>
    </row>
    <row r="23" spans="1:53" s="82" customFormat="1" ht="34.950000000000003" customHeight="1" thickTop="1" thickBot="1" x14ac:dyDescent="0.3">
      <c r="A23" s="194"/>
      <c r="B23" s="81"/>
      <c r="C23" s="81"/>
      <c r="D23" s="81"/>
      <c r="E23" s="81"/>
      <c r="F23" s="81"/>
      <c r="G23" s="81"/>
      <c r="H23" s="81"/>
      <c r="I23" s="81"/>
      <c r="J23" s="237" t="s">
        <v>12</v>
      </c>
      <c r="K23" s="458" t="s">
        <v>13</v>
      </c>
      <c r="L23" s="458"/>
      <c r="M23" s="458"/>
      <c r="N23" s="458"/>
      <c r="O23" s="458"/>
      <c r="P23" s="458"/>
      <c r="Q23" s="458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459" t="str">
        <f ca="1">$I$11</f>
        <v>cc</v>
      </c>
      <c r="AG23" s="459"/>
      <c r="AH23" s="459"/>
      <c r="AI23" s="459"/>
      <c r="AJ23" s="459"/>
      <c r="AK23" s="459"/>
      <c r="AL23" s="459"/>
      <c r="AM23" s="254"/>
      <c r="AN23" s="254"/>
      <c r="AO23" s="251"/>
      <c r="AP23" s="304" t="str">
        <f>$K$19</f>
        <v>aa</v>
      </c>
      <c r="AQ23" s="307"/>
      <c r="AR23" s="243"/>
      <c r="AS23" s="304" t="str">
        <f>$K$27</f>
        <v>ee</v>
      </c>
      <c r="AT23" s="307"/>
      <c r="AU23" s="267"/>
      <c r="AV23" s="304" t="str">
        <f>$K$19</f>
        <v>aa</v>
      </c>
      <c r="AW23" s="307"/>
      <c r="AX23" s="268"/>
      <c r="AY23" s="304" t="str">
        <f>$K$27</f>
        <v>ee</v>
      </c>
      <c r="AZ23" s="307"/>
      <c r="BA23" s="220"/>
    </row>
    <row r="24" spans="1:53" s="82" customFormat="1" ht="34.950000000000003" customHeight="1" thickTop="1" thickBot="1" x14ac:dyDescent="0.45">
      <c r="A24" s="194"/>
      <c r="B24" s="81"/>
      <c r="C24" s="81"/>
      <c r="D24" s="81"/>
      <c r="E24" s="81"/>
      <c r="F24" s="81"/>
      <c r="G24" s="81"/>
      <c r="H24" s="81"/>
      <c r="I24" s="81"/>
      <c r="J24" s="237"/>
      <c r="K24" s="273"/>
      <c r="L24" s="273"/>
      <c r="M24" s="273"/>
      <c r="N24" s="273"/>
      <c r="O24" s="274"/>
      <c r="P24" s="274"/>
      <c r="Q24" s="27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457" t="s">
        <v>15</v>
      </c>
      <c r="AG24" s="457"/>
      <c r="AH24" s="457"/>
      <c r="AI24" s="457"/>
      <c r="AJ24" s="457"/>
      <c r="AK24" s="457"/>
      <c r="AL24" s="457"/>
      <c r="AM24" s="252"/>
      <c r="AN24" s="253"/>
      <c r="AO24" s="231"/>
      <c r="AP24" s="305" t="str">
        <f>$K$29</f>
        <v>ff</v>
      </c>
      <c r="AQ24" s="308"/>
      <c r="AR24" s="243"/>
      <c r="AS24" s="305" t="str">
        <f>$K$29</f>
        <v>ff</v>
      </c>
      <c r="AT24" s="308"/>
      <c r="AU24" s="227"/>
      <c r="AV24" s="305" t="str">
        <f>$K$27</f>
        <v>ee</v>
      </c>
      <c r="AW24" s="308"/>
      <c r="AX24" s="268"/>
      <c r="AY24" s="370" t="str">
        <f>$K$31</f>
        <v>gg</v>
      </c>
      <c r="AZ24" s="308"/>
      <c r="BA24" s="220"/>
    </row>
    <row r="25" spans="1:53" s="82" customFormat="1" ht="34.950000000000003" customHeight="1" thickTop="1" thickBot="1" x14ac:dyDescent="0.3">
      <c r="A25" s="194"/>
      <c r="B25" s="81"/>
      <c r="C25" s="81"/>
      <c r="D25" s="81"/>
      <c r="E25" s="81"/>
      <c r="F25" s="81"/>
      <c r="G25" s="81"/>
      <c r="H25" s="81"/>
      <c r="I25" s="81"/>
      <c r="J25" s="237" t="s">
        <v>16</v>
      </c>
      <c r="K25" s="458" t="s">
        <v>17</v>
      </c>
      <c r="L25" s="458"/>
      <c r="M25" s="458"/>
      <c r="N25" s="458"/>
      <c r="O25" s="458"/>
      <c r="P25" s="458"/>
      <c r="Q25" s="458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459" t="str">
        <f ca="1">$I$12</f>
        <v>dd</v>
      </c>
      <c r="AG25" s="459"/>
      <c r="AH25" s="459"/>
      <c r="AI25" s="459"/>
      <c r="AJ25" s="459"/>
      <c r="AK25" s="459"/>
      <c r="AL25" s="459"/>
      <c r="AM25" s="254"/>
      <c r="AN25" s="254"/>
      <c r="AO25" s="251"/>
      <c r="AP25" s="243"/>
      <c r="AQ25" s="277"/>
      <c r="AR25" s="243"/>
      <c r="AS25" s="372"/>
      <c r="AT25" s="310"/>
      <c r="AU25" s="372"/>
      <c r="AV25" s="243"/>
      <c r="AW25" s="277"/>
      <c r="AX25" s="217"/>
      <c r="AY25" s="217"/>
      <c r="AZ25" s="281"/>
      <c r="BA25" s="220"/>
    </row>
    <row r="26" spans="1:53" s="82" customFormat="1" ht="34.950000000000003" customHeight="1" thickTop="1" thickBot="1" x14ac:dyDescent="0.45">
      <c r="A26" s="194"/>
      <c r="B26" s="81"/>
      <c r="C26" s="81"/>
      <c r="D26" s="81"/>
      <c r="E26" s="81"/>
      <c r="F26" s="81"/>
      <c r="G26" s="81"/>
      <c r="H26" s="81"/>
      <c r="I26" s="81"/>
      <c r="J26" s="229"/>
      <c r="K26" s="273"/>
      <c r="L26" s="273"/>
      <c r="M26" s="273"/>
      <c r="N26" s="273"/>
      <c r="O26" s="274"/>
      <c r="P26" s="274"/>
      <c r="Q26" s="274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457" t="s">
        <v>18</v>
      </c>
      <c r="AG26" s="457"/>
      <c r="AH26" s="457"/>
      <c r="AI26" s="457"/>
      <c r="AJ26" s="457"/>
      <c r="AK26" s="457"/>
      <c r="AL26" s="457"/>
      <c r="AM26" s="231"/>
      <c r="AN26" s="231"/>
      <c r="AO26" s="231"/>
      <c r="AP26" s="304" t="str">
        <f>$K$21</f>
        <v>bb</v>
      </c>
      <c r="AQ26" s="307"/>
      <c r="AR26" s="243"/>
      <c r="AS26" s="304" t="str">
        <f>$K$25</f>
        <v>dd</v>
      </c>
      <c r="AT26" s="307"/>
      <c r="AU26" s="243"/>
      <c r="AV26" s="304" t="str">
        <f>$K$21</f>
        <v>bb</v>
      </c>
      <c r="AW26" s="307"/>
      <c r="AX26" s="268"/>
      <c r="AY26" s="304" t="str">
        <f>$K$21</f>
        <v>bb</v>
      </c>
      <c r="AZ26" s="307"/>
      <c r="BA26" s="220"/>
    </row>
    <row r="27" spans="1:53" s="82" customFormat="1" ht="34.950000000000003" customHeight="1" thickTop="1" thickBot="1" x14ac:dyDescent="0.3">
      <c r="A27" s="194"/>
      <c r="B27" s="81"/>
      <c r="C27" s="81"/>
      <c r="D27" s="81"/>
      <c r="E27" s="81"/>
      <c r="F27" s="81"/>
      <c r="G27" s="81"/>
      <c r="H27" s="81"/>
      <c r="I27" s="81"/>
      <c r="J27" s="237" t="s">
        <v>19</v>
      </c>
      <c r="K27" s="458" t="s">
        <v>20</v>
      </c>
      <c r="L27" s="458"/>
      <c r="M27" s="458"/>
      <c r="N27" s="458"/>
      <c r="O27" s="458"/>
      <c r="P27" s="458"/>
      <c r="Q27" s="458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459" t="str">
        <f ca="1">$I$13</f>
        <v>ee</v>
      </c>
      <c r="AG27" s="459"/>
      <c r="AH27" s="459"/>
      <c r="AI27" s="459"/>
      <c r="AJ27" s="459"/>
      <c r="AK27" s="459"/>
      <c r="AL27" s="459"/>
      <c r="AM27" s="231"/>
      <c r="AN27" s="231"/>
      <c r="AO27" s="231"/>
      <c r="AP27" s="305" t="str">
        <f>$K$27</f>
        <v>ee</v>
      </c>
      <c r="AQ27" s="308"/>
      <c r="AR27" s="243"/>
      <c r="AS27" s="370" t="str">
        <f>$K$31</f>
        <v>gg</v>
      </c>
      <c r="AT27" s="308"/>
      <c r="AU27" s="227"/>
      <c r="AV27" s="305" t="str">
        <f>$K$25</f>
        <v>dd</v>
      </c>
      <c r="AW27" s="308"/>
      <c r="AX27" s="268"/>
      <c r="AY27" s="305" t="str">
        <f>$K$33</f>
        <v>hh</v>
      </c>
      <c r="AZ27" s="308"/>
      <c r="BA27" s="220"/>
    </row>
    <row r="28" spans="1:53" s="82" customFormat="1" ht="34.950000000000003" customHeight="1" thickTop="1" thickBot="1" x14ac:dyDescent="0.45">
      <c r="A28" s="194"/>
      <c r="B28" s="81"/>
      <c r="C28" s="81"/>
      <c r="D28" s="81"/>
      <c r="E28" s="81"/>
      <c r="F28" s="81"/>
      <c r="G28" s="81"/>
      <c r="H28" s="81"/>
      <c r="I28" s="81"/>
      <c r="J28" s="229"/>
      <c r="K28" s="273"/>
      <c r="L28" s="273"/>
      <c r="M28" s="273"/>
      <c r="N28" s="273"/>
      <c r="O28" s="274"/>
      <c r="P28" s="274"/>
      <c r="Q28" s="274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457" t="s">
        <v>21</v>
      </c>
      <c r="AG28" s="457"/>
      <c r="AH28" s="457"/>
      <c r="AI28" s="457"/>
      <c r="AJ28" s="457"/>
      <c r="AK28" s="457"/>
      <c r="AL28" s="457"/>
      <c r="AM28" s="231"/>
      <c r="AN28" s="231"/>
      <c r="AO28" s="231"/>
      <c r="AP28" s="243"/>
      <c r="AQ28" s="243"/>
      <c r="AR28" s="243"/>
      <c r="AS28" s="243"/>
      <c r="AT28" s="243"/>
      <c r="AU28" s="243"/>
      <c r="AV28" s="243"/>
      <c r="AW28" s="243"/>
      <c r="AX28" s="217"/>
      <c r="AY28" s="217"/>
      <c r="AZ28" s="217"/>
      <c r="BA28" s="220"/>
    </row>
    <row r="29" spans="1:53" s="82" customFormat="1" ht="34.950000000000003" customHeight="1" thickTop="1" thickBot="1" x14ac:dyDescent="0.3">
      <c r="A29" s="194"/>
      <c r="B29" s="81"/>
      <c r="C29" s="81"/>
      <c r="D29" s="81"/>
      <c r="E29" s="81"/>
      <c r="F29" s="81"/>
      <c r="G29" s="81"/>
      <c r="H29" s="81"/>
      <c r="I29" s="81"/>
      <c r="J29" s="237" t="s">
        <v>22</v>
      </c>
      <c r="K29" s="458" t="s">
        <v>23</v>
      </c>
      <c r="L29" s="458"/>
      <c r="M29" s="458"/>
      <c r="N29" s="458"/>
      <c r="O29" s="458"/>
      <c r="P29" s="458"/>
      <c r="Q29" s="458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459" t="str">
        <f ca="1">$I$15</f>
        <v>gg</v>
      </c>
      <c r="AG29" s="459"/>
      <c r="AH29" s="459"/>
      <c r="AI29" s="459"/>
      <c r="AJ29" s="459"/>
      <c r="AK29" s="459"/>
      <c r="AL29" s="459"/>
      <c r="AM29" s="231"/>
      <c r="AN29" s="231"/>
      <c r="AO29" s="231"/>
      <c r="AP29" s="242"/>
      <c r="AQ29" s="242"/>
      <c r="AR29" s="243"/>
      <c r="AS29" s="243"/>
      <c r="AT29" s="243"/>
      <c r="AU29" s="243"/>
      <c r="AV29" s="243"/>
      <c r="AW29" s="243"/>
      <c r="AX29" s="243"/>
      <c r="AY29" s="243"/>
      <c r="AZ29" s="243"/>
      <c r="BA29" s="220"/>
    </row>
    <row r="30" spans="1:53" s="82" customFormat="1" ht="34.950000000000003" customHeight="1" thickTop="1" thickBot="1" x14ac:dyDescent="0.45">
      <c r="A30" s="194"/>
      <c r="B30" s="81"/>
      <c r="C30" s="81"/>
      <c r="D30" s="81"/>
      <c r="E30" s="81"/>
      <c r="F30" s="81"/>
      <c r="G30" s="81"/>
      <c r="H30" s="81"/>
      <c r="I30" s="81"/>
      <c r="J30" s="229"/>
      <c r="K30" s="273"/>
      <c r="L30" s="273"/>
      <c r="M30" s="273"/>
      <c r="N30" s="273"/>
      <c r="O30" s="274"/>
      <c r="P30" s="274"/>
      <c r="Q30" s="274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457" t="s">
        <v>24</v>
      </c>
      <c r="AG30" s="457"/>
      <c r="AH30" s="457"/>
      <c r="AI30" s="457"/>
      <c r="AJ30" s="457"/>
      <c r="AK30" s="457"/>
      <c r="AL30" s="457"/>
      <c r="AM30" s="255"/>
      <c r="AN30" s="231"/>
      <c r="AO30" s="231"/>
      <c r="AP30" s="242"/>
      <c r="AQ30" s="242"/>
      <c r="AR30" s="243"/>
      <c r="AS30" s="243"/>
      <c r="AT30" s="243"/>
      <c r="AU30" s="243"/>
      <c r="AV30" s="243"/>
      <c r="AW30" s="243"/>
      <c r="AX30" s="243"/>
      <c r="AY30" s="243"/>
      <c r="AZ30" s="243"/>
      <c r="BA30" s="220"/>
    </row>
    <row r="31" spans="1:53" s="82" customFormat="1" ht="34.950000000000003" customHeight="1" thickTop="1" thickBot="1" x14ac:dyDescent="0.3">
      <c r="A31" s="194"/>
      <c r="B31" s="81"/>
      <c r="C31" s="81"/>
      <c r="D31" s="81"/>
      <c r="E31" s="81"/>
      <c r="F31" s="81"/>
      <c r="G31" s="81"/>
      <c r="H31" s="81"/>
      <c r="I31" s="81"/>
      <c r="J31" s="237" t="s">
        <v>25</v>
      </c>
      <c r="K31" s="458" t="s">
        <v>26</v>
      </c>
      <c r="L31" s="458"/>
      <c r="M31" s="458"/>
      <c r="N31" s="458"/>
      <c r="O31" s="458"/>
      <c r="P31" s="458"/>
      <c r="Q31" s="458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459" t="str">
        <f ca="1">$I$16</f>
        <v>hh</v>
      </c>
      <c r="AG31" s="459"/>
      <c r="AH31" s="459"/>
      <c r="AI31" s="459"/>
      <c r="AJ31" s="459"/>
      <c r="AK31" s="459"/>
      <c r="AL31" s="459"/>
      <c r="AM31" s="231"/>
      <c r="AN31" s="231"/>
      <c r="AO31" s="231"/>
      <c r="AP31" s="242"/>
      <c r="AQ31" s="242"/>
      <c r="AR31" s="243"/>
      <c r="AS31" s="243"/>
      <c r="AT31" s="243"/>
      <c r="AU31" s="243"/>
      <c r="AV31" s="243"/>
      <c r="AW31" s="243"/>
      <c r="AX31" s="243"/>
      <c r="AY31" s="243"/>
      <c r="AZ31" s="243"/>
      <c r="BA31" s="220"/>
    </row>
    <row r="32" spans="1:53" s="82" customFormat="1" ht="34.950000000000003" customHeight="1" thickTop="1" thickBot="1" x14ac:dyDescent="0.45">
      <c r="A32" s="194"/>
      <c r="B32" s="81"/>
      <c r="C32" s="81"/>
      <c r="D32" s="81"/>
      <c r="E32" s="81"/>
      <c r="F32" s="81"/>
      <c r="G32" s="81"/>
      <c r="H32" s="81"/>
      <c r="I32" s="81"/>
      <c r="J32" s="197"/>
      <c r="K32" s="279"/>
      <c r="L32" s="279"/>
      <c r="M32" s="279"/>
      <c r="N32" s="279"/>
      <c r="O32" s="279"/>
      <c r="P32" s="279"/>
      <c r="Q32" s="27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457" t="s">
        <v>27</v>
      </c>
      <c r="AG32" s="457"/>
      <c r="AH32" s="457"/>
      <c r="AI32" s="457"/>
      <c r="AJ32" s="457"/>
      <c r="AK32" s="457"/>
      <c r="AL32" s="457"/>
      <c r="AM32" s="189"/>
      <c r="AN32" s="231"/>
      <c r="AO32" s="231"/>
      <c r="AP32" s="242"/>
      <c r="AQ32" s="242"/>
      <c r="AR32" s="243"/>
      <c r="AS32" s="243"/>
      <c r="AT32" s="243"/>
      <c r="AU32" s="243"/>
      <c r="AV32" s="243"/>
      <c r="AW32" s="243"/>
      <c r="AX32" s="243"/>
      <c r="AY32" s="243"/>
      <c r="AZ32" s="243"/>
      <c r="BA32" s="220"/>
    </row>
    <row r="33" spans="1:53" s="82" customFormat="1" ht="34.950000000000003" customHeight="1" thickTop="1" thickBot="1" x14ac:dyDescent="0.3">
      <c r="A33" s="194"/>
      <c r="B33" s="81"/>
      <c r="C33" s="81"/>
      <c r="D33" s="81"/>
      <c r="E33" s="81"/>
      <c r="F33" s="81"/>
      <c r="G33" s="81"/>
      <c r="H33" s="81"/>
      <c r="I33" s="81"/>
      <c r="J33" s="237" t="s">
        <v>28</v>
      </c>
      <c r="K33" s="458" t="s">
        <v>29</v>
      </c>
      <c r="L33" s="458"/>
      <c r="M33" s="458"/>
      <c r="N33" s="458"/>
      <c r="O33" s="458"/>
      <c r="P33" s="458"/>
      <c r="Q33" s="458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459" t="str">
        <f ca="1">$I$16</f>
        <v>hh</v>
      </c>
      <c r="AG33" s="459"/>
      <c r="AH33" s="459"/>
      <c r="AI33" s="459"/>
      <c r="AJ33" s="459"/>
      <c r="AK33" s="459"/>
      <c r="AL33" s="459"/>
      <c r="AM33" s="189"/>
      <c r="AN33" s="231"/>
      <c r="AO33" s="231"/>
      <c r="AP33" s="242"/>
      <c r="AQ33" s="242"/>
      <c r="AR33" s="243"/>
      <c r="AS33" s="243"/>
      <c r="AT33" s="243"/>
      <c r="AU33" s="243"/>
      <c r="AV33" s="243"/>
      <c r="AW33" s="243"/>
      <c r="AX33" s="243"/>
      <c r="AY33" s="243"/>
      <c r="AZ33" s="243"/>
      <c r="BA33" s="220"/>
    </row>
    <row r="34" spans="1:53" ht="34.950000000000003" customHeight="1" thickTop="1" thickBot="1" x14ac:dyDescent="0.35">
      <c r="A34" s="196"/>
      <c r="B34" s="146"/>
      <c r="C34" s="146"/>
      <c r="D34" s="146"/>
      <c r="E34" s="146"/>
      <c r="F34" s="146"/>
      <c r="G34" s="146"/>
      <c r="H34" s="146"/>
      <c r="I34" s="146"/>
      <c r="J34" s="463"/>
      <c r="K34" s="463"/>
      <c r="L34" s="463"/>
      <c r="M34" s="463"/>
      <c r="N34" s="463"/>
      <c r="O34" s="202"/>
      <c r="P34" s="202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3"/>
      <c r="AI34" s="203"/>
      <c r="AJ34" s="203"/>
      <c r="AK34" s="203"/>
      <c r="AL34" s="204"/>
      <c r="AM34" s="205"/>
      <c r="AN34" s="205"/>
      <c r="AO34" s="201"/>
      <c r="AP34" s="214"/>
      <c r="AQ34" s="214"/>
      <c r="AR34" s="214"/>
      <c r="AS34" s="214"/>
      <c r="AT34" s="214"/>
      <c r="AU34" s="214"/>
      <c r="AV34" s="460"/>
      <c r="AW34" s="461"/>
      <c r="AX34" s="461"/>
      <c r="AY34" s="461"/>
      <c r="AZ34" s="461"/>
      <c r="BA34" s="462"/>
    </row>
  </sheetData>
  <mergeCells count="40">
    <mergeCell ref="AV34:BA34"/>
    <mergeCell ref="AZ6:AZ7"/>
    <mergeCell ref="K2:AO2"/>
    <mergeCell ref="K6:M8"/>
    <mergeCell ref="N6:P8"/>
    <mergeCell ref="Q6:S8"/>
    <mergeCell ref="W6:Y8"/>
    <mergeCell ref="Z6:AB8"/>
    <mergeCell ref="AC6:AE8"/>
    <mergeCell ref="AF6:AH8"/>
    <mergeCell ref="T6:V8"/>
    <mergeCell ref="AQ6:AQ7"/>
    <mergeCell ref="AT6:AT7"/>
    <mergeCell ref="AW6:AW7"/>
    <mergeCell ref="AI8:AK8"/>
    <mergeCell ref="AF18:AL18"/>
    <mergeCell ref="K19:Q19"/>
    <mergeCell ref="AF19:AL19"/>
    <mergeCell ref="AF20:AL20"/>
    <mergeCell ref="K21:Q21"/>
    <mergeCell ref="AF21:AL21"/>
    <mergeCell ref="AF22:AL22"/>
    <mergeCell ref="K23:Q23"/>
    <mergeCell ref="AF23:AL23"/>
    <mergeCell ref="AF24:AL24"/>
    <mergeCell ref="K25:Q25"/>
    <mergeCell ref="AF25:AL25"/>
    <mergeCell ref="AF26:AL26"/>
    <mergeCell ref="K27:Q27"/>
    <mergeCell ref="AF27:AL27"/>
    <mergeCell ref="AF28:AL28"/>
    <mergeCell ref="K29:Q29"/>
    <mergeCell ref="AF29:AL29"/>
    <mergeCell ref="AF30:AL30"/>
    <mergeCell ref="K31:Q31"/>
    <mergeCell ref="AF31:AL31"/>
    <mergeCell ref="J34:N34"/>
    <mergeCell ref="K33:Q33"/>
    <mergeCell ref="AF32:AL32"/>
    <mergeCell ref="AF33:AL33"/>
  </mergeCells>
  <phoneticPr fontId="2" type="noConversion"/>
  <printOptions horizontalCentered="1" verticalCentered="1"/>
  <pageMargins left="0.78749999999999998" right="0.78749999999999998" top="0.98402777777777783" bottom="0.98402777777777783" header="0.51180555555555562" footer="0.51180555555555562"/>
  <pageSetup paperSize="9" firstPageNumber="0" orientation="landscape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8"/>
  <sheetViews>
    <sheetView showGridLines="0" zoomScale="75" workbookViewId="0">
      <selection activeCell="K6" sqref="K6:AN8"/>
    </sheetView>
  </sheetViews>
  <sheetFormatPr baseColWidth="10" defaultColWidth="11.44140625" defaultRowHeight="13.2" x14ac:dyDescent="0.25"/>
  <cols>
    <col min="1" max="1" width="5.6640625" style="159" customWidth="1"/>
    <col min="2" max="2" width="14.6640625" style="159" hidden="1" customWidth="1"/>
    <col min="3" max="3" width="7.6640625" style="159" hidden="1" customWidth="1"/>
    <col min="4" max="4" width="25.6640625" style="159" hidden="1" customWidth="1"/>
    <col min="5" max="6" width="7.6640625" style="159" hidden="1" customWidth="1"/>
    <col min="7" max="7" width="14.6640625" style="159" hidden="1" customWidth="1"/>
    <col min="8" max="8" width="7.6640625" style="159" hidden="1" customWidth="1"/>
    <col min="9" max="9" width="25.6640625" style="159" hidden="1" customWidth="1"/>
    <col min="10" max="10" width="22.6640625" style="159" customWidth="1"/>
    <col min="11" max="11" width="5.6640625" style="159" customWidth="1"/>
    <col min="12" max="12" width="1.6640625" style="159" customWidth="1"/>
    <col min="13" max="14" width="5.6640625" style="159" customWidth="1"/>
    <col min="15" max="15" width="1.6640625" style="159" customWidth="1"/>
    <col min="16" max="17" width="5.6640625" style="159" customWidth="1"/>
    <col min="18" max="18" width="1.6640625" style="159" customWidth="1"/>
    <col min="19" max="20" width="5.6640625" style="159" customWidth="1"/>
    <col min="21" max="21" width="1.6640625" style="159" customWidth="1"/>
    <col min="22" max="23" width="5.6640625" style="159" customWidth="1"/>
    <col min="24" max="24" width="1.6640625" style="159" customWidth="1"/>
    <col min="25" max="26" width="5.6640625" style="159" customWidth="1"/>
    <col min="27" max="27" width="1.6640625" style="159" customWidth="1"/>
    <col min="28" max="29" width="5.6640625" style="159" customWidth="1"/>
    <col min="30" max="30" width="1.6640625" style="159" customWidth="1"/>
    <col min="31" max="32" width="5.6640625" style="159" customWidth="1"/>
    <col min="33" max="33" width="1.6640625" style="159" customWidth="1"/>
    <col min="34" max="35" width="5.6640625" style="159" customWidth="1"/>
    <col min="36" max="36" width="1.6640625" style="159" customWidth="1"/>
    <col min="37" max="38" width="5.6640625" style="159" customWidth="1"/>
    <col min="39" max="39" width="1.6640625" style="159" customWidth="1"/>
    <col min="40" max="41" width="5.6640625" style="159" customWidth="1"/>
    <col min="42" max="42" width="1.6640625" style="159" customWidth="1"/>
    <col min="43" max="43" width="5.6640625" style="159" customWidth="1"/>
    <col min="44" max="46" width="7.6640625" style="159" customWidth="1"/>
    <col min="47" max="47" width="10.88671875" style="159" customWidth="1"/>
    <col min="48" max="48" width="27.6640625" style="159" customWidth="1"/>
    <col min="49" max="49" width="5.6640625" style="159" customWidth="1"/>
    <col min="50" max="50" width="8.6640625" style="159" customWidth="1"/>
    <col min="51" max="51" width="27.6640625" style="159" customWidth="1"/>
    <col min="52" max="52" width="5.6640625" style="159" customWidth="1"/>
    <col min="53" max="53" width="8.6640625" style="159" customWidth="1"/>
    <col min="54" max="54" width="27.6640625" style="159" customWidth="1"/>
    <col min="55" max="55" width="5.6640625" style="159" customWidth="1"/>
    <col min="56" max="56" width="8.6640625" style="173" customWidth="1"/>
    <col min="57" max="57" width="27.6640625" style="173" customWidth="1"/>
    <col min="58" max="58" width="5.6640625" style="173" customWidth="1"/>
    <col min="59" max="59" width="8.6640625" style="174" customWidth="1"/>
    <col min="60" max="60" width="27.6640625" style="173" customWidth="1"/>
    <col min="61" max="62" width="5.6640625" style="159" customWidth="1"/>
    <col min="63" max="245" width="11.44140625" style="159"/>
    <col min="246" max="254" width="11.44140625" style="160"/>
    <col min="255" max="16384" width="11.44140625" style="161"/>
  </cols>
  <sheetData>
    <row r="1" spans="1:245" ht="15" customHeight="1" x14ac:dyDescent="0.25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3"/>
    </row>
    <row r="2" spans="1:245" ht="24.6" x14ac:dyDescent="0.25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464" t="s">
        <v>81</v>
      </c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4"/>
      <c r="AI2" s="464"/>
      <c r="AJ2" s="464"/>
      <c r="AK2" s="464"/>
      <c r="AL2" s="464"/>
      <c r="AM2" s="464"/>
      <c r="AN2" s="464"/>
      <c r="AO2" s="464"/>
      <c r="AP2" s="464"/>
      <c r="AQ2" s="464"/>
      <c r="AR2" s="464"/>
      <c r="AS2" s="464"/>
      <c r="AT2" s="464"/>
      <c r="AU2" s="464"/>
      <c r="AV2" s="186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5"/>
      <c r="BJ2" s="188"/>
    </row>
    <row r="3" spans="1:245" ht="19.95" customHeight="1" x14ac:dyDescent="0.25">
      <c r="A3" s="184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9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90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5"/>
      <c r="BJ3" s="188"/>
    </row>
    <row r="4" spans="1:245" ht="34.950000000000003" customHeight="1" x14ac:dyDescent="0.25">
      <c r="A4" s="184"/>
      <c r="B4" s="185"/>
      <c r="C4" s="185"/>
      <c r="D4" s="185"/>
      <c r="E4" s="185"/>
      <c r="F4" s="185"/>
      <c r="G4" s="185"/>
      <c r="H4" s="185"/>
      <c r="I4" s="185"/>
      <c r="J4" s="185"/>
      <c r="K4" s="191"/>
      <c r="L4" s="191"/>
      <c r="M4" s="191"/>
      <c r="N4" s="191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90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5"/>
      <c r="BJ4" s="188"/>
    </row>
    <row r="5" spans="1:245" ht="34.950000000000003" customHeight="1" x14ac:dyDescent="0.25">
      <c r="A5" s="184"/>
      <c r="B5" s="185"/>
      <c r="C5" s="185"/>
      <c r="D5" s="185"/>
      <c r="E5" s="185"/>
      <c r="F5" s="185"/>
      <c r="G5" s="185"/>
      <c r="H5" s="185"/>
      <c r="I5" s="185"/>
      <c r="J5" s="192"/>
      <c r="K5" s="193"/>
      <c r="L5" s="193"/>
      <c r="M5" s="193"/>
      <c r="N5" s="193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90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5"/>
      <c r="BJ5" s="188"/>
    </row>
    <row r="6" spans="1:245" ht="34.950000000000003" customHeight="1" thickBot="1" x14ac:dyDescent="0.3">
      <c r="A6" s="194"/>
      <c r="B6" s="189"/>
      <c r="C6" s="189"/>
      <c r="D6" s="189"/>
      <c r="E6" s="189"/>
      <c r="F6" s="189"/>
      <c r="G6" s="189"/>
      <c r="H6" s="189"/>
      <c r="I6" s="189"/>
      <c r="J6" s="192"/>
      <c r="K6" s="453" t="str">
        <f>$K$21</f>
        <v>aa</v>
      </c>
      <c r="L6" s="453"/>
      <c r="M6" s="453"/>
      <c r="N6" s="453" t="str">
        <f>$K$22</f>
        <v>bb</v>
      </c>
      <c r="O6" s="453"/>
      <c r="P6" s="453"/>
      <c r="Q6" s="453" t="str">
        <f>$K$24</f>
        <v>cc</v>
      </c>
      <c r="R6" s="453"/>
      <c r="S6" s="453"/>
      <c r="T6" s="453" t="str">
        <f>$K$25</f>
        <v>dd</v>
      </c>
      <c r="U6" s="453"/>
      <c r="V6" s="453"/>
      <c r="W6" s="453" t="str">
        <f>$K$27</f>
        <v>ee</v>
      </c>
      <c r="X6" s="453"/>
      <c r="Y6" s="453"/>
      <c r="Z6" s="455" t="str">
        <f>$K$28</f>
        <v>ff</v>
      </c>
      <c r="AA6" s="455"/>
      <c r="AB6" s="455"/>
      <c r="AC6" s="465" t="str">
        <f>$K$30</f>
        <v>gg</v>
      </c>
      <c r="AD6" s="465"/>
      <c r="AE6" s="465"/>
      <c r="AF6" s="465" t="str">
        <f>$K$31</f>
        <v>hh</v>
      </c>
      <c r="AG6" s="465"/>
      <c r="AH6" s="465"/>
      <c r="AI6" s="465" t="str">
        <f>$K$33</f>
        <v>ii</v>
      </c>
      <c r="AJ6" s="465"/>
      <c r="AK6" s="465"/>
      <c r="AL6" s="465" t="str">
        <f>$K$34</f>
        <v>jj</v>
      </c>
      <c r="AM6" s="465"/>
      <c r="AN6" s="465"/>
      <c r="AO6" s="224"/>
      <c r="AP6" s="224"/>
      <c r="AQ6" s="224"/>
      <c r="AR6" s="189"/>
      <c r="AS6" s="185"/>
      <c r="AT6" s="185"/>
      <c r="AU6" s="207"/>
      <c r="AV6" s="283" t="s">
        <v>30</v>
      </c>
      <c r="AW6" s="466" t="s">
        <v>83</v>
      </c>
      <c r="AX6" s="225"/>
      <c r="AY6" s="283" t="s">
        <v>31</v>
      </c>
      <c r="AZ6" s="466" t="s">
        <v>83</v>
      </c>
      <c r="BA6" s="216"/>
      <c r="BB6" s="283" t="s">
        <v>32</v>
      </c>
      <c r="BC6" s="468" t="s">
        <v>83</v>
      </c>
      <c r="BD6" s="225"/>
      <c r="BE6" s="283" t="s">
        <v>33</v>
      </c>
      <c r="BF6" s="466" t="s">
        <v>83</v>
      </c>
      <c r="BG6" s="225"/>
      <c r="BH6" s="283" t="s">
        <v>34</v>
      </c>
      <c r="BI6" s="450" t="s">
        <v>83</v>
      </c>
      <c r="BJ6" s="220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3"/>
      <c r="EB6" s="163"/>
      <c r="EC6" s="163"/>
      <c r="ED6" s="163"/>
      <c r="EE6" s="163"/>
      <c r="EF6" s="163"/>
      <c r="EG6" s="163"/>
      <c r="EH6" s="163"/>
      <c r="EI6" s="163"/>
      <c r="EJ6" s="163"/>
      <c r="EK6" s="163"/>
      <c r="EL6" s="163"/>
      <c r="EM6" s="163"/>
      <c r="EN6" s="163"/>
      <c r="EO6" s="163"/>
      <c r="EP6" s="163"/>
      <c r="EQ6" s="163"/>
      <c r="ER6" s="163"/>
      <c r="ES6" s="163"/>
      <c r="ET6" s="163"/>
      <c r="EU6" s="163"/>
      <c r="EV6" s="163"/>
      <c r="EW6" s="163"/>
      <c r="EX6" s="163"/>
      <c r="EY6" s="163"/>
      <c r="EZ6" s="163"/>
      <c r="FA6" s="163"/>
      <c r="FB6" s="163"/>
      <c r="FC6" s="163"/>
      <c r="FD6" s="163"/>
      <c r="FE6" s="163"/>
      <c r="FF6" s="163"/>
      <c r="FG6" s="163"/>
      <c r="FH6" s="163"/>
      <c r="FI6" s="163"/>
      <c r="FJ6" s="163"/>
      <c r="FK6" s="163"/>
      <c r="FL6" s="163"/>
      <c r="FM6" s="163"/>
      <c r="FN6" s="163"/>
      <c r="FO6" s="163"/>
      <c r="FP6" s="163"/>
      <c r="FQ6" s="163"/>
      <c r="FR6" s="163"/>
      <c r="FS6" s="163"/>
      <c r="FT6" s="163"/>
      <c r="FU6" s="163"/>
      <c r="FV6" s="163"/>
      <c r="FW6" s="163"/>
      <c r="FX6" s="163"/>
      <c r="FY6" s="163"/>
      <c r="FZ6" s="163"/>
      <c r="GA6" s="163"/>
      <c r="GB6" s="163"/>
      <c r="GC6" s="163"/>
      <c r="GD6" s="163"/>
      <c r="GE6" s="163"/>
      <c r="GF6" s="163"/>
      <c r="GG6" s="163"/>
      <c r="GH6" s="163"/>
      <c r="GI6" s="163"/>
      <c r="GJ6" s="163"/>
      <c r="GK6" s="163"/>
      <c r="GL6" s="163"/>
      <c r="GM6" s="163"/>
      <c r="GN6" s="163"/>
      <c r="GO6" s="163"/>
      <c r="GP6" s="163"/>
      <c r="GQ6" s="163"/>
      <c r="GR6" s="163"/>
      <c r="GS6" s="163"/>
      <c r="GT6" s="163"/>
      <c r="GU6" s="163"/>
      <c r="GV6" s="163"/>
      <c r="GW6" s="163"/>
      <c r="GX6" s="163"/>
      <c r="GY6" s="163"/>
      <c r="GZ6" s="163"/>
      <c r="HA6" s="163"/>
      <c r="HB6" s="163"/>
      <c r="HC6" s="163"/>
      <c r="HD6" s="163"/>
      <c r="HE6" s="163"/>
      <c r="HF6" s="163"/>
      <c r="HG6" s="163"/>
      <c r="HH6" s="163"/>
      <c r="HI6" s="163"/>
      <c r="HJ6" s="163"/>
      <c r="HK6" s="163"/>
      <c r="HL6" s="163"/>
      <c r="HM6" s="163"/>
      <c r="HN6" s="163"/>
      <c r="HO6" s="163"/>
      <c r="HP6" s="163"/>
      <c r="HQ6" s="163"/>
      <c r="HR6" s="163"/>
      <c r="HS6" s="163"/>
      <c r="HT6" s="163"/>
      <c r="HU6" s="163"/>
      <c r="HV6" s="163"/>
      <c r="HW6" s="163"/>
      <c r="HX6" s="163"/>
      <c r="HY6" s="163"/>
      <c r="HZ6" s="163"/>
      <c r="IA6" s="163"/>
      <c r="IB6" s="163"/>
      <c r="IC6" s="163"/>
      <c r="ID6" s="163"/>
      <c r="IE6" s="163"/>
      <c r="IF6" s="163"/>
      <c r="IG6" s="163"/>
      <c r="IH6" s="163"/>
      <c r="II6" s="163"/>
      <c r="IJ6" s="163"/>
      <c r="IK6" s="163"/>
    </row>
    <row r="7" spans="1:245" ht="34.950000000000003" customHeight="1" thickBot="1" x14ac:dyDescent="0.3">
      <c r="A7" s="194"/>
      <c r="B7" s="189"/>
      <c r="C7" s="189"/>
      <c r="D7" s="189"/>
      <c r="E7" s="189"/>
      <c r="F7" s="189"/>
      <c r="G7" s="189"/>
      <c r="H7" s="189"/>
      <c r="I7" s="189"/>
      <c r="J7" s="185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5"/>
      <c r="AA7" s="455"/>
      <c r="AB7" s="455"/>
      <c r="AC7" s="465"/>
      <c r="AD7" s="465"/>
      <c r="AE7" s="465"/>
      <c r="AF7" s="465"/>
      <c r="AG7" s="465"/>
      <c r="AH7" s="465"/>
      <c r="AI7" s="465"/>
      <c r="AJ7" s="465"/>
      <c r="AK7" s="465"/>
      <c r="AL7" s="465"/>
      <c r="AM7" s="465"/>
      <c r="AN7" s="465"/>
      <c r="AO7" s="224"/>
      <c r="AP7" s="224"/>
      <c r="AQ7" s="224"/>
      <c r="AR7" s="189"/>
      <c r="AS7" s="189"/>
      <c r="AT7" s="189"/>
      <c r="AU7" s="207"/>
      <c r="AV7" s="216"/>
      <c r="AW7" s="466"/>
      <c r="AX7" s="225"/>
      <c r="AY7" s="225"/>
      <c r="AZ7" s="466"/>
      <c r="BA7" s="225"/>
      <c r="BB7" s="225"/>
      <c r="BC7" s="468"/>
      <c r="BD7" s="225"/>
      <c r="BE7" s="225"/>
      <c r="BF7" s="466"/>
      <c r="BG7" s="225"/>
      <c r="BH7" s="225"/>
      <c r="BI7" s="450"/>
      <c r="BJ7" s="220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3"/>
      <c r="DV7" s="163"/>
      <c r="DW7" s="163"/>
      <c r="DX7" s="163"/>
      <c r="DY7" s="163"/>
      <c r="DZ7" s="163"/>
      <c r="EA7" s="163"/>
      <c r="EB7" s="163"/>
      <c r="EC7" s="163"/>
      <c r="ED7" s="163"/>
      <c r="EE7" s="163"/>
      <c r="EF7" s="163"/>
      <c r="EG7" s="163"/>
      <c r="EH7" s="163"/>
      <c r="EI7" s="163"/>
      <c r="EJ7" s="163"/>
      <c r="EK7" s="163"/>
      <c r="EL7" s="163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3"/>
      <c r="EY7" s="163"/>
      <c r="EZ7" s="163"/>
      <c r="FA7" s="163"/>
      <c r="FB7" s="163"/>
      <c r="FC7" s="163"/>
      <c r="FD7" s="163"/>
      <c r="FE7" s="163"/>
      <c r="FF7" s="163"/>
      <c r="FG7" s="163"/>
      <c r="FH7" s="163"/>
      <c r="FI7" s="163"/>
      <c r="FJ7" s="163"/>
      <c r="FK7" s="163"/>
      <c r="FL7" s="163"/>
      <c r="FM7" s="163"/>
      <c r="FN7" s="163"/>
      <c r="FO7" s="163"/>
      <c r="FP7" s="163"/>
      <c r="FQ7" s="163"/>
      <c r="FR7" s="163"/>
      <c r="FS7" s="163"/>
      <c r="FT7" s="163"/>
      <c r="FU7" s="163"/>
      <c r="FV7" s="163"/>
      <c r="FW7" s="163"/>
      <c r="FX7" s="163"/>
      <c r="FY7" s="163"/>
      <c r="FZ7" s="163"/>
      <c r="GA7" s="163"/>
      <c r="GB7" s="163"/>
      <c r="GC7" s="163"/>
      <c r="GD7" s="163"/>
      <c r="GE7" s="163"/>
      <c r="GF7" s="163"/>
      <c r="GG7" s="163"/>
      <c r="GH7" s="163"/>
      <c r="GI7" s="163"/>
      <c r="GJ7" s="163"/>
      <c r="GK7" s="163"/>
      <c r="GL7" s="163"/>
      <c r="GM7" s="163"/>
      <c r="GN7" s="163"/>
      <c r="GO7" s="163"/>
      <c r="GP7" s="163"/>
      <c r="GQ7" s="163"/>
      <c r="GR7" s="163"/>
      <c r="GS7" s="163"/>
      <c r="GT7" s="163"/>
      <c r="GU7" s="163"/>
      <c r="GV7" s="163"/>
      <c r="GW7" s="163"/>
      <c r="GX7" s="163"/>
      <c r="GY7" s="163"/>
      <c r="GZ7" s="163"/>
      <c r="HA7" s="163"/>
      <c r="HB7" s="163"/>
      <c r="HC7" s="163"/>
      <c r="HD7" s="163"/>
      <c r="HE7" s="163"/>
      <c r="HF7" s="163"/>
      <c r="HG7" s="163"/>
      <c r="HH7" s="163"/>
      <c r="HI7" s="163"/>
      <c r="HJ7" s="163"/>
      <c r="HK7" s="163"/>
      <c r="HL7" s="163"/>
      <c r="HM7" s="163"/>
      <c r="HN7" s="163"/>
      <c r="HO7" s="163"/>
      <c r="HP7" s="163"/>
      <c r="HQ7" s="163"/>
      <c r="HR7" s="163"/>
      <c r="HS7" s="163"/>
      <c r="HT7" s="163"/>
      <c r="HU7" s="163"/>
      <c r="HV7" s="163"/>
      <c r="HW7" s="163"/>
      <c r="HX7" s="163"/>
      <c r="HY7" s="163"/>
      <c r="HZ7" s="163"/>
      <c r="IA7" s="163"/>
      <c r="IB7" s="163"/>
      <c r="IC7" s="163"/>
      <c r="ID7" s="163"/>
      <c r="IE7" s="163"/>
      <c r="IF7" s="163"/>
      <c r="IG7" s="163"/>
      <c r="IH7" s="163"/>
      <c r="II7" s="163"/>
      <c r="IJ7" s="163"/>
      <c r="IK7" s="163"/>
    </row>
    <row r="8" spans="1:245" ht="34.950000000000003" customHeight="1" thickBot="1" x14ac:dyDescent="0.3">
      <c r="A8" s="194"/>
      <c r="B8" s="195" t="s">
        <v>0</v>
      </c>
      <c r="C8" s="195"/>
      <c r="D8" s="195"/>
      <c r="E8" s="195"/>
      <c r="F8" s="195"/>
      <c r="G8" s="195"/>
      <c r="H8" s="195"/>
      <c r="I8" s="195"/>
      <c r="J8" s="185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5"/>
      <c r="AA8" s="455"/>
      <c r="AB8" s="455"/>
      <c r="AC8" s="465"/>
      <c r="AD8" s="465"/>
      <c r="AE8" s="465"/>
      <c r="AF8" s="465"/>
      <c r="AG8" s="465"/>
      <c r="AH8" s="465"/>
      <c r="AI8" s="465"/>
      <c r="AJ8" s="465"/>
      <c r="AK8" s="465"/>
      <c r="AL8" s="465"/>
      <c r="AM8" s="465"/>
      <c r="AN8" s="465"/>
      <c r="AO8" s="451" t="s">
        <v>82</v>
      </c>
      <c r="AP8" s="451"/>
      <c r="AQ8" s="451"/>
      <c r="AR8" s="164" t="s">
        <v>14</v>
      </c>
      <c r="AS8" s="85" t="s">
        <v>36</v>
      </c>
      <c r="AT8" s="86" t="s">
        <v>3</v>
      </c>
      <c r="AU8" s="185"/>
      <c r="AV8" s="304" t="str">
        <f>$K$21</f>
        <v>aa</v>
      </c>
      <c r="AW8" s="307"/>
      <c r="AX8" s="217"/>
      <c r="AY8" s="304" t="str">
        <f>$K$24</f>
        <v>cc</v>
      </c>
      <c r="AZ8" s="307"/>
      <c r="BA8" s="227"/>
      <c r="BB8" s="304" t="str">
        <f>$K$24</f>
        <v>cc</v>
      </c>
      <c r="BC8" s="307"/>
      <c r="BD8" s="227"/>
      <c r="BE8" s="304" t="str">
        <f>$K$22</f>
        <v>bb</v>
      </c>
      <c r="BF8" s="307"/>
      <c r="BG8" s="228"/>
      <c r="BH8" s="306" t="str">
        <f>$K$28</f>
        <v>ff</v>
      </c>
      <c r="BI8" s="307"/>
      <c r="BJ8" s="220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  <c r="FF8" s="163"/>
      <c r="FG8" s="163"/>
      <c r="FH8" s="163"/>
      <c r="FI8" s="163"/>
      <c r="FJ8" s="163"/>
      <c r="FK8" s="163"/>
      <c r="FL8" s="163"/>
      <c r="FM8" s="163"/>
      <c r="FN8" s="163"/>
      <c r="FO8" s="163"/>
      <c r="FP8" s="163"/>
      <c r="FQ8" s="163"/>
      <c r="FR8" s="163"/>
      <c r="FS8" s="163"/>
      <c r="FT8" s="163"/>
      <c r="FU8" s="163"/>
      <c r="FV8" s="163"/>
      <c r="FW8" s="163"/>
      <c r="FX8" s="163"/>
      <c r="FY8" s="163"/>
      <c r="FZ8" s="163"/>
      <c r="GA8" s="163"/>
      <c r="GB8" s="163"/>
      <c r="GC8" s="163"/>
      <c r="GD8" s="163"/>
      <c r="GE8" s="163"/>
      <c r="GF8" s="163"/>
      <c r="GG8" s="163"/>
      <c r="GH8" s="163"/>
      <c r="GI8" s="163"/>
      <c r="GJ8" s="163"/>
      <c r="GK8" s="163"/>
      <c r="GL8" s="163"/>
      <c r="GM8" s="163"/>
      <c r="GN8" s="163"/>
      <c r="GO8" s="163"/>
      <c r="GP8" s="163"/>
      <c r="GQ8" s="163"/>
      <c r="GR8" s="163"/>
      <c r="GS8" s="163"/>
      <c r="GT8" s="163"/>
      <c r="GU8" s="163"/>
      <c r="GV8" s="163"/>
      <c r="GW8" s="163"/>
      <c r="GX8" s="163"/>
      <c r="GY8" s="163"/>
      <c r="GZ8" s="163"/>
      <c r="HA8" s="163"/>
      <c r="HB8" s="163"/>
      <c r="HC8" s="163"/>
      <c r="HD8" s="163"/>
      <c r="HE8" s="163"/>
      <c r="HF8" s="163"/>
      <c r="HG8" s="163"/>
      <c r="HH8" s="163"/>
      <c r="HI8" s="163"/>
      <c r="HJ8" s="163"/>
      <c r="HK8" s="163"/>
      <c r="HL8" s="163"/>
      <c r="HM8" s="163"/>
      <c r="HN8" s="163"/>
      <c r="HO8" s="163"/>
      <c r="HP8" s="163"/>
      <c r="HQ8" s="163"/>
      <c r="HR8" s="163"/>
      <c r="HS8" s="163"/>
      <c r="HT8" s="163"/>
      <c r="HU8" s="163"/>
      <c r="HV8" s="163"/>
      <c r="HW8" s="163"/>
      <c r="HX8" s="163"/>
      <c r="HY8" s="163"/>
      <c r="HZ8" s="163"/>
      <c r="IA8" s="163"/>
      <c r="IB8" s="163"/>
      <c r="IC8" s="163"/>
      <c r="ID8" s="163"/>
      <c r="IE8" s="163"/>
      <c r="IF8" s="163"/>
      <c r="IG8" s="163"/>
      <c r="IH8" s="163"/>
      <c r="II8" s="163"/>
      <c r="IJ8" s="163"/>
      <c r="IK8" s="163"/>
    </row>
    <row r="9" spans="1:245" ht="34.950000000000003" customHeight="1" thickTop="1" thickBot="1" x14ac:dyDescent="0.3">
      <c r="A9" s="194"/>
      <c r="B9" s="87">
        <f t="shared" ref="B9:B18" si="0">IF(J9="","-",RANK(F9,$F$9:$F$18,0)+RANK(E9,$E$9:$E$18,0)%+ROW()%%)</f>
        <v>1.0108999999999999</v>
      </c>
      <c r="C9" s="88">
        <f t="shared" ref="C9:C18" si="1">IF(B9="","",RANK(B9,$B$9:$B$18,1))</f>
        <v>1</v>
      </c>
      <c r="D9" s="89" t="str">
        <f>$K$21</f>
        <v>aa</v>
      </c>
      <c r="E9" s="90">
        <f>$AR$9</f>
        <v>0</v>
      </c>
      <c r="F9" s="91">
        <f t="shared" ref="F9:F18" si="2">AS9</f>
        <v>0</v>
      </c>
      <c r="G9" s="92">
        <f>SMALL($B$9:$B$18,1)</f>
        <v>1.0108999999999999</v>
      </c>
      <c r="H9" s="130">
        <f t="shared" ref="H9:H18" si="3">IF(G9="","",RANK(G9,$G$9:$G$18,1))</f>
        <v>1</v>
      </c>
      <c r="I9" s="93" t="str">
        <f t="shared" ref="I9:I18" ca="1" si="4">INDEX($D$9:$D$18,MATCH(G9,$B$9:$B$18,0),1)</f>
        <v>aa</v>
      </c>
      <c r="J9" s="94" t="str">
        <f>$K$21</f>
        <v>aa</v>
      </c>
      <c r="K9" s="95"/>
      <c r="L9" s="96"/>
      <c r="M9" s="97"/>
      <c r="N9" s="98" t="str">
        <f>IF($BC$14+$BC$15&gt;0,$BC$14,"")</f>
        <v/>
      </c>
      <c r="O9" s="99" t="s">
        <v>4</v>
      </c>
      <c r="P9" s="165" t="str">
        <f>IF($BC$14+$BC$15&gt;0,$BC$15,"")</f>
        <v/>
      </c>
      <c r="Q9" s="98" t="str">
        <f>IF($AZ$33+$AZ$34&gt;0,$AZ$33,"")</f>
        <v/>
      </c>
      <c r="R9" s="99" t="s">
        <v>4</v>
      </c>
      <c r="S9" s="165" t="str">
        <f>IF($AZ$33+$AZ$34&gt;0,$AZ$34,"")</f>
        <v/>
      </c>
      <c r="T9" s="98" t="str">
        <f>IF($BI$11+$BI$12&gt;0,$BI$11,"")</f>
        <v/>
      </c>
      <c r="U9" s="101" t="s">
        <v>4</v>
      </c>
      <c r="V9" s="165" t="str">
        <f>IF($BI$11+$BI$12&gt;0,$BI$12,"")</f>
        <v/>
      </c>
      <c r="W9" s="98" t="str">
        <f>IF($BF$36+$BF$37&gt;0,$BF$36,"")</f>
        <v/>
      </c>
      <c r="X9" s="101" t="s">
        <v>4</v>
      </c>
      <c r="Y9" s="165" t="str">
        <f>IF($BF$36+$BF$37&gt;0,$BF$37,"")</f>
        <v/>
      </c>
      <c r="Z9" s="98" t="str">
        <f>IF($AZ$20+$AZ$21&gt;0,$AZ$20,"")</f>
        <v/>
      </c>
      <c r="AA9" s="101" t="s">
        <v>4</v>
      </c>
      <c r="AB9" s="165" t="str">
        <f>IF($AZ$20+$AZ$21&gt;0,$AZ$21,"")</f>
        <v/>
      </c>
      <c r="AC9" s="98" t="str">
        <f>IF($BF$11+$BF$12&gt;0,$BF$11,"")</f>
        <v/>
      </c>
      <c r="AD9" s="99" t="s">
        <v>4</v>
      </c>
      <c r="AE9" s="165" t="str">
        <f>IF($BF$11+$BF$12&gt;0,$BF$12,"")</f>
        <v/>
      </c>
      <c r="AF9" s="98" t="str">
        <f>IF($AW$33+$AW$34&gt;0,$AW$33,"")</f>
        <v/>
      </c>
      <c r="AG9" s="99" t="s">
        <v>4</v>
      </c>
      <c r="AH9" s="165" t="str">
        <f>IF($AW$33+$AW$34&gt;0,$AW$34,"")</f>
        <v/>
      </c>
      <c r="AI9" s="98" t="str">
        <f>IF($BC$30+$BC$31&gt;0,$BC$30,"")</f>
        <v/>
      </c>
      <c r="AJ9" s="99" t="s">
        <v>4</v>
      </c>
      <c r="AK9" s="165" t="str">
        <f>IF($BC$30+$BC$31&gt;0,$BC$31,"")</f>
        <v/>
      </c>
      <c r="AL9" s="98" t="str">
        <f>IF($AW$8+$AW$9&gt;0,$AW$8,"")</f>
        <v/>
      </c>
      <c r="AM9" s="99" t="s">
        <v>4</v>
      </c>
      <c r="AN9" s="102" t="str">
        <f>IF($AW$8+$AW$9&gt;0,$AW$9,"")</f>
        <v/>
      </c>
      <c r="AO9" s="103">
        <f t="shared" ref="AO9:AO18" si="5">SUM(K9,N9,Q9,T9,W9,Z9,AC9,AF9,AI9,AL9)</f>
        <v>0</v>
      </c>
      <c r="AP9" s="104" t="s">
        <v>4</v>
      </c>
      <c r="AQ9" s="104">
        <f t="shared" ref="AQ9:AQ18" si="6">SUM(M9,P9,S9,V9,Y9,AB9,AE9,AH9,AK9,AN9)</f>
        <v>0</v>
      </c>
      <c r="AR9" s="106">
        <f t="shared" ref="AR9:AR18" si="7">SUM(IF(K9="",0,K9-M9)+IF(N9="",0,N9-P9)+IF(Q9="",0,Q9-S9)+IF(T9="",0,T9-V9)+IF(W9="",0,W9-Y9)+IF(Z9="",0,Z9-AB9)+IF(AC9="",0,AC9-AE9)+IF(AF9="",0,AF9-AH9)+IF(AI9="",0,AI9-AK9)+IF(AL9="",0,AL9-AN9))</f>
        <v>0</v>
      </c>
      <c r="AS9" s="175">
        <f t="shared" ref="AS9:AS18" si="8">SUM(IF(K9="",0,1)+IF(K9&gt;M9,2)+IF(K9&lt;M9,-1))+(IF(N9="",0,1)+IF(N9&gt;P9,2)+IF(N9&lt;P9,-1))+(IF(Q9="",0,1)+IF(Q9&gt;S9,2)+IF(Q9&lt;S9,-1))+(IF(T9="",0,1)+IF(T9&gt;V9,2)+IF(T9&lt;V9,-1))+(IF(W9="",0,1)+IF(W9&gt;Y9,2)+IF(W9&lt;Y9,-1))+(IF(Z9="",0,1)+IF(Z9&gt;AB9,2)+IF(Z9&lt;AB9,-1))+(IF(AC9="",0,1)+IF(AC9&gt;AE9,2)+IF(AC9&lt;AE9,-1))+(IF(AF9="",0,1)+IF(AF9&gt;AH9,2)+IF(AF9&lt;AH9,-1))+(IF(AI9="",0,1)+IF(AI9&gt;AK9,2)+IF(AI9&lt;AK9,-1))+(IF(AL9="",0,1)+IF(AL9&gt;AN9,2)+IF(AL9&lt;AN9,-1))</f>
        <v>0</v>
      </c>
      <c r="AT9" s="178">
        <f t="shared" ref="AT9:AT18" si="9">IF(B9="","",RANK(B9,$B$9:$B$18,1))</f>
        <v>1</v>
      </c>
      <c r="AU9" s="207"/>
      <c r="AV9" s="305" t="str">
        <f>$K$34</f>
        <v>jj</v>
      </c>
      <c r="AW9" s="308"/>
      <c r="AX9" s="217"/>
      <c r="AY9" s="305" t="str">
        <f>$K$25</f>
        <v>dd</v>
      </c>
      <c r="AZ9" s="308"/>
      <c r="BA9" s="227"/>
      <c r="BB9" s="305" t="str">
        <f>$K$33</f>
        <v>ii</v>
      </c>
      <c r="BC9" s="308"/>
      <c r="BD9" s="227"/>
      <c r="BE9" s="305" t="str">
        <f>$K$28</f>
        <v>ff</v>
      </c>
      <c r="BF9" s="308"/>
      <c r="BG9" s="228"/>
      <c r="BH9" s="305" t="str">
        <f>$K$31</f>
        <v>hh</v>
      </c>
      <c r="BI9" s="308"/>
      <c r="BJ9" s="220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3"/>
      <c r="EF9" s="163"/>
      <c r="EG9" s="163"/>
      <c r="EH9" s="163"/>
      <c r="EI9" s="163"/>
      <c r="EJ9" s="163"/>
      <c r="EK9" s="163"/>
      <c r="EL9" s="163"/>
      <c r="EM9" s="163"/>
      <c r="EN9" s="163"/>
      <c r="EO9" s="163"/>
      <c r="EP9" s="163"/>
      <c r="EQ9" s="163"/>
      <c r="ER9" s="163"/>
      <c r="ES9" s="163"/>
      <c r="ET9" s="163"/>
      <c r="EU9" s="163"/>
      <c r="EV9" s="163"/>
      <c r="EW9" s="163"/>
      <c r="EX9" s="163"/>
      <c r="EY9" s="163"/>
      <c r="EZ9" s="163"/>
      <c r="FA9" s="163"/>
      <c r="FB9" s="163"/>
      <c r="FC9" s="163"/>
      <c r="FD9" s="163"/>
      <c r="FE9" s="163"/>
      <c r="FF9" s="163"/>
      <c r="FG9" s="163"/>
      <c r="FH9" s="163"/>
      <c r="FI9" s="163"/>
      <c r="FJ9" s="163"/>
      <c r="FK9" s="163"/>
      <c r="FL9" s="163"/>
      <c r="FM9" s="163"/>
      <c r="FN9" s="163"/>
      <c r="FO9" s="163"/>
      <c r="FP9" s="163"/>
      <c r="FQ9" s="163"/>
      <c r="FR9" s="163"/>
      <c r="FS9" s="163"/>
      <c r="FT9" s="163"/>
      <c r="FU9" s="163"/>
      <c r="FV9" s="163"/>
      <c r="FW9" s="163"/>
      <c r="FX9" s="163"/>
      <c r="FY9" s="163"/>
      <c r="FZ9" s="163"/>
      <c r="GA9" s="163"/>
      <c r="GB9" s="163"/>
      <c r="GC9" s="163"/>
      <c r="GD9" s="163"/>
      <c r="GE9" s="163"/>
      <c r="GF9" s="163"/>
      <c r="GG9" s="163"/>
      <c r="GH9" s="163"/>
      <c r="GI9" s="163"/>
      <c r="GJ9" s="163"/>
      <c r="GK9" s="163"/>
      <c r="GL9" s="163"/>
      <c r="GM9" s="163"/>
      <c r="GN9" s="163"/>
      <c r="GO9" s="163"/>
      <c r="GP9" s="163"/>
      <c r="GQ9" s="163"/>
      <c r="GR9" s="163"/>
      <c r="GS9" s="163"/>
      <c r="GT9" s="163"/>
      <c r="GU9" s="163"/>
      <c r="GV9" s="163"/>
      <c r="GW9" s="163"/>
      <c r="GX9" s="163"/>
      <c r="GY9" s="163"/>
      <c r="GZ9" s="163"/>
      <c r="HA9" s="163"/>
      <c r="HB9" s="163"/>
      <c r="HC9" s="163"/>
      <c r="HD9" s="163"/>
      <c r="HE9" s="163"/>
      <c r="HF9" s="163"/>
      <c r="HG9" s="163"/>
      <c r="HH9" s="163"/>
      <c r="HI9" s="163"/>
      <c r="HJ9" s="163"/>
      <c r="HK9" s="163"/>
      <c r="HL9" s="163"/>
      <c r="HM9" s="163"/>
      <c r="HN9" s="163"/>
      <c r="HO9" s="163"/>
      <c r="HP9" s="163"/>
      <c r="HQ9" s="163"/>
      <c r="HR9" s="163"/>
      <c r="HS9" s="163"/>
      <c r="HT9" s="163"/>
      <c r="HU9" s="163"/>
      <c r="HV9" s="163"/>
      <c r="HW9" s="163"/>
      <c r="HX9" s="163"/>
      <c r="HY9" s="163"/>
      <c r="HZ9" s="163"/>
      <c r="IA9" s="163"/>
      <c r="IB9" s="163"/>
      <c r="IC9" s="163"/>
      <c r="ID9" s="163"/>
      <c r="IE9" s="163"/>
      <c r="IF9" s="163"/>
      <c r="IG9" s="163"/>
      <c r="IH9" s="163"/>
      <c r="II9" s="163"/>
      <c r="IJ9" s="163"/>
      <c r="IK9" s="163"/>
    </row>
    <row r="10" spans="1:245" ht="34.950000000000003" customHeight="1" x14ac:dyDescent="0.3">
      <c r="A10" s="194"/>
      <c r="B10" s="87">
        <f t="shared" si="0"/>
        <v>1.0109999999999999</v>
      </c>
      <c r="C10" s="88">
        <f t="shared" si="1"/>
        <v>2</v>
      </c>
      <c r="D10" s="89" t="str">
        <f>$K$22</f>
        <v>bb</v>
      </c>
      <c r="E10" s="90">
        <f>$AR$10</f>
        <v>0</v>
      </c>
      <c r="F10" s="91">
        <f t="shared" si="2"/>
        <v>0</v>
      </c>
      <c r="G10" s="92">
        <f>SMALL($B$9:$B$18,2)</f>
        <v>1.0109999999999999</v>
      </c>
      <c r="H10" s="130">
        <f t="shared" si="3"/>
        <v>2</v>
      </c>
      <c r="I10" s="93" t="str">
        <f t="shared" ca="1" si="4"/>
        <v>bb</v>
      </c>
      <c r="J10" s="94" t="str">
        <f>$K$22</f>
        <v>bb</v>
      </c>
      <c r="K10" s="109" t="str">
        <f>IF($BC$14+$BC$15&gt;0,$BC$15,"")</f>
        <v/>
      </c>
      <c r="L10" s="110" t="s">
        <v>4</v>
      </c>
      <c r="M10" s="111" t="str">
        <f>IF($BC$14+$BC$15&gt;0,$BC$14,"")</f>
        <v/>
      </c>
      <c r="N10" s="112"/>
      <c r="O10" s="113"/>
      <c r="P10" s="166"/>
      <c r="Q10" s="115" t="str">
        <f>IF($BI$14+$BI$15&gt;0,$BI$14,"")</f>
        <v/>
      </c>
      <c r="R10" s="110" t="s">
        <v>4</v>
      </c>
      <c r="S10" s="167" t="str">
        <f>IF($BI$14+$BI$15&gt;0,$BI$15,"")</f>
        <v/>
      </c>
      <c r="T10" s="115" t="str">
        <f>IF($BF$33+$BF$34&gt;0,$BF$33,"")</f>
        <v/>
      </c>
      <c r="U10" s="116" t="s">
        <v>4</v>
      </c>
      <c r="V10" s="167" t="str">
        <f>IF($BF$33+$BF$34&gt;0,$BF$34,"")</f>
        <v/>
      </c>
      <c r="W10" s="115" t="str">
        <f>IF($AZ$11+$AZ$12&gt;0,$AZ$11,"")</f>
        <v/>
      </c>
      <c r="X10" s="110" t="s">
        <v>4</v>
      </c>
      <c r="Y10" s="167" t="str">
        <f>IF($AZ$11+$AZ$12&gt;0,$AZ$12,"")</f>
        <v/>
      </c>
      <c r="Z10" s="115" t="str">
        <f>IF($BF$8+$BF$9&gt;0,$BF$8,"")</f>
        <v/>
      </c>
      <c r="AA10" s="116" t="s">
        <v>4</v>
      </c>
      <c r="AB10" s="167" t="str">
        <f>IF($BF$8+$BF$9&gt;0,$BF$9,"")</f>
        <v/>
      </c>
      <c r="AC10" s="115" t="str">
        <f>IF($AW$24+$AW$25&gt;0,$AW$24,"")</f>
        <v/>
      </c>
      <c r="AD10" s="110" t="s">
        <v>4</v>
      </c>
      <c r="AE10" s="167" t="str">
        <f>IF($AW$24+$AW$25&gt;0,$AW$25,"")</f>
        <v/>
      </c>
      <c r="AF10" s="115" t="str">
        <f>IF($BC$27+$BC$28&gt;0,$BC$27,"")</f>
        <v/>
      </c>
      <c r="AG10" s="110" t="s">
        <v>4</v>
      </c>
      <c r="AH10" s="167" t="str">
        <f>IF($BC$27+$BC$28&gt;0,$BC$28,"")</f>
        <v/>
      </c>
      <c r="AI10" s="115" t="str">
        <f>IF($AW$17+$AW$18&gt;0,$AW$17,"")</f>
        <v/>
      </c>
      <c r="AJ10" s="110" t="s">
        <v>4</v>
      </c>
      <c r="AK10" s="167" t="str">
        <f>IF($AW$17+$AW$18&gt;0,$AW$18,"")</f>
        <v/>
      </c>
      <c r="AL10" s="115" t="str">
        <f>IF($AZ$36+$AZ$37&gt;0,$AZ$36,"")</f>
        <v/>
      </c>
      <c r="AM10" s="110" t="s">
        <v>4</v>
      </c>
      <c r="AN10" s="116" t="str">
        <f>IF($AZ$36+$AZ$37&gt;0,$AZ$37,"")</f>
        <v/>
      </c>
      <c r="AO10" s="118">
        <f t="shared" si="5"/>
        <v>0</v>
      </c>
      <c r="AP10" s="119" t="s">
        <v>4</v>
      </c>
      <c r="AQ10" s="119">
        <f t="shared" si="6"/>
        <v>0</v>
      </c>
      <c r="AR10" s="121">
        <f t="shared" si="7"/>
        <v>0</v>
      </c>
      <c r="AS10" s="176">
        <f t="shared" si="8"/>
        <v>0</v>
      </c>
      <c r="AT10" s="179">
        <f t="shared" si="9"/>
        <v>2</v>
      </c>
      <c r="AU10" s="189"/>
      <c r="AV10" s="223"/>
      <c r="AW10" s="280"/>
      <c r="AX10" s="223"/>
      <c r="AY10" s="223"/>
      <c r="AZ10" s="280"/>
      <c r="BA10" s="223"/>
      <c r="BB10" s="223"/>
      <c r="BC10" s="280"/>
      <c r="BD10" s="223"/>
      <c r="BE10" s="223"/>
      <c r="BF10" s="280"/>
      <c r="BG10" s="223"/>
      <c r="BH10" s="223"/>
      <c r="BI10" s="281"/>
      <c r="BJ10" s="220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163"/>
      <c r="EF10" s="163"/>
      <c r="EG10" s="163"/>
      <c r="EH10" s="163"/>
      <c r="EI10" s="163"/>
      <c r="EJ10" s="163"/>
      <c r="EK10" s="163"/>
      <c r="EL10" s="163"/>
      <c r="EM10" s="163"/>
      <c r="EN10" s="163"/>
      <c r="EO10" s="163"/>
      <c r="EP10" s="163"/>
      <c r="EQ10" s="163"/>
      <c r="ER10" s="163"/>
      <c r="ES10" s="163"/>
      <c r="ET10" s="163"/>
      <c r="EU10" s="163"/>
      <c r="EV10" s="163"/>
      <c r="EW10" s="163"/>
      <c r="EX10" s="163"/>
      <c r="EY10" s="163"/>
      <c r="EZ10" s="163"/>
      <c r="FA10" s="163"/>
      <c r="FB10" s="163"/>
      <c r="FC10" s="163"/>
      <c r="FD10" s="163"/>
      <c r="FE10" s="163"/>
      <c r="FF10" s="163"/>
      <c r="FG10" s="163"/>
      <c r="FH10" s="163"/>
      <c r="FI10" s="163"/>
      <c r="FJ10" s="163"/>
      <c r="FK10" s="163"/>
      <c r="FL10" s="163"/>
      <c r="FM10" s="163"/>
      <c r="FN10" s="163"/>
      <c r="FO10" s="163"/>
      <c r="FP10" s="163"/>
      <c r="FQ10" s="163"/>
      <c r="FR10" s="163"/>
      <c r="FS10" s="163"/>
      <c r="FT10" s="163"/>
      <c r="FU10" s="163"/>
      <c r="FV10" s="163"/>
      <c r="FW10" s="163"/>
      <c r="FX10" s="163"/>
      <c r="FY10" s="163"/>
      <c r="FZ10" s="163"/>
      <c r="GA10" s="163"/>
      <c r="GB10" s="163"/>
      <c r="GC10" s="163"/>
      <c r="GD10" s="163"/>
      <c r="GE10" s="163"/>
      <c r="GF10" s="163"/>
      <c r="GG10" s="163"/>
      <c r="GH10" s="163"/>
      <c r="GI10" s="163"/>
      <c r="GJ10" s="163"/>
      <c r="GK10" s="163"/>
      <c r="GL10" s="163"/>
      <c r="GM10" s="163"/>
      <c r="GN10" s="163"/>
      <c r="GO10" s="163"/>
      <c r="GP10" s="163"/>
      <c r="GQ10" s="163"/>
      <c r="GR10" s="163"/>
      <c r="GS10" s="163"/>
      <c r="GT10" s="163"/>
      <c r="GU10" s="163"/>
      <c r="GV10" s="163"/>
      <c r="GW10" s="163"/>
      <c r="GX10" s="163"/>
      <c r="GY10" s="163"/>
      <c r="GZ10" s="163"/>
      <c r="HA10" s="163"/>
      <c r="HB10" s="163"/>
      <c r="HC10" s="163"/>
      <c r="HD10" s="163"/>
      <c r="HE10" s="163"/>
      <c r="HF10" s="163"/>
      <c r="HG10" s="163"/>
      <c r="HH10" s="163"/>
      <c r="HI10" s="163"/>
      <c r="HJ10" s="163"/>
      <c r="HK10" s="163"/>
      <c r="HL10" s="163"/>
      <c r="HM10" s="163"/>
      <c r="HN10" s="163"/>
      <c r="HO10" s="163"/>
      <c r="HP10" s="163"/>
      <c r="HQ10" s="163"/>
      <c r="HR10" s="163"/>
      <c r="HS10" s="163"/>
      <c r="HT10" s="163"/>
      <c r="HU10" s="163"/>
      <c r="HV10" s="163"/>
      <c r="HW10" s="163"/>
      <c r="HX10" s="163"/>
      <c r="HY10" s="163"/>
      <c r="HZ10" s="163"/>
      <c r="IA10" s="163"/>
      <c r="IB10" s="163"/>
      <c r="IC10" s="163"/>
      <c r="ID10" s="163"/>
      <c r="IE10" s="163"/>
      <c r="IF10" s="163"/>
      <c r="IG10" s="163"/>
      <c r="IH10" s="163"/>
      <c r="II10" s="163"/>
      <c r="IJ10" s="163"/>
      <c r="IK10" s="163"/>
    </row>
    <row r="11" spans="1:245" ht="34.950000000000003" customHeight="1" x14ac:dyDescent="0.25">
      <c r="A11" s="194"/>
      <c r="B11" s="87">
        <f t="shared" si="0"/>
        <v>1.0111000000000001</v>
      </c>
      <c r="C11" s="88">
        <f t="shared" si="1"/>
        <v>3</v>
      </c>
      <c r="D11" s="89" t="str">
        <f>$K$24</f>
        <v>cc</v>
      </c>
      <c r="E11" s="90">
        <f>$AR$11</f>
        <v>0</v>
      </c>
      <c r="F11" s="91">
        <f t="shared" si="2"/>
        <v>0</v>
      </c>
      <c r="G11" s="92">
        <f>SMALL($B$9:$B$18,3)</f>
        <v>1.0111000000000001</v>
      </c>
      <c r="H11" s="130">
        <f t="shared" si="3"/>
        <v>3</v>
      </c>
      <c r="I11" s="93" t="str">
        <f t="shared" ca="1" si="4"/>
        <v>cc</v>
      </c>
      <c r="J11" s="94" t="str">
        <f>$K$24</f>
        <v>cc</v>
      </c>
      <c r="K11" s="109" t="str">
        <f>IF($AZ$33+$AZ$34&gt;0,$AZ$34,"")</f>
        <v/>
      </c>
      <c r="L11" s="110" t="s">
        <v>4</v>
      </c>
      <c r="M11" s="111" t="str">
        <f>IF($AZ$33+$AZ$34&gt;0,$AZ$33,"")</f>
        <v/>
      </c>
      <c r="N11" s="115" t="str">
        <f>IF($BI$14+$BI$15&gt;0,$BI$15,"")</f>
        <v/>
      </c>
      <c r="O11" s="110" t="s">
        <v>4</v>
      </c>
      <c r="P11" s="167" t="str">
        <f>IF($BI$14+$BI$15&gt;0,$BI$14,"")</f>
        <v/>
      </c>
      <c r="Q11" s="112"/>
      <c r="R11" s="113"/>
      <c r="S11" s="166"/>
      <c r="T11" s="115" t="str">
        <f>IF($AZ$8+$AZ$9&gt;0,$AZ$8,"")</f>
        <v/>
      </c>
      <c r="U11" s="110" t="s">
        <v>4</v>
      </c>
      <c r="V11" s="167" t="str">
        <f>IF($AZ$8+$AZ$9&gt;0,$AZ$9,"")</f>
        <v/>
      </c>
      <c r="W11" s="115" t="str">
        <f>IF($BF$17+$BF$18&gt;0,$BF$17,"")</f>
        <v/>
      </c>
      <c r="X11" s="110" t="s">
        <v>4</v>
      </c>
      <c r="Y11" s="167" t="str">
        <f>IF($BF$17+$BF$18&gt;0,$BF$18,"")</f>
        <v/>
      </c>
      <c r="Z11" s="115" t="str">
        <f>IF($AW$27+$AW$28&gt;0,$AW$27,"")</f>
        <v/>
      </c>
      <c r="AA11" s="116" t="s">
        <v>4</v>
      </c>
      <c r="AB11" s="167" t="str">
        <f>IF($AW$27+$AW$28&gt;0,$AW$28,"")</f>
        <v/>
      </c>
      <c r="AC11" s="115" t="str">
        <f>IF($BC$36+$BC$37&gt;0,$BC$36,"")</f>
        <v/>
      </c>
      <c r="AD11" s="110" t="s">
        <v>4</v>
      </c>
      <c r="AE11" s="167" t="str">
        <f>IF($BC$36+$BC$37&gt;0,$BC$37,"")</f>
        <v/>
      </c>
      <c r="AF11" s="115" t="str">
        <f>IF($AW$20+$AW$21&gt;0,$AW$20,"")</f>
        <v/>
      </c>
      <c r="AG11" s="110" t="s">
        <v>4</v>
      </c>
      <c r="AH11" s="167" t="str">
        <f>IF($AW$20+$AW$21&gt;0,$AW$21,"")</f>
        <v/>
      </c>
      <c r="AI11" s="115" t="str">
        <f>IF($BC$8+$BC$9&gt;0,$BC$8,"")</f>
        <v/>
      </c>
      <c r="AJ11" s="110" t="s">
        <v>4</v>
      </c>
      <c r="AK11" s="167" t="str">
        <f>IF($BC$8+$BC$9&gt;0,$BC$9,"")</f>
        <v/>
      </c>
      <c r="AL11" s="115" t="str">
        <f>IF($BF$30+$BF$31&gt;0,$BF$30,"")</f>
        <v/>
      </c>
      <c r="AM11" s="110" t="s">
        <v>4</v>
      </c>
      <c r="AN11" s="116" t="str">
        <f>IF($BF$30+$BF$31&gt;0,$BF$31,"")</f>
        <v/>
      </c>
      <c r="AO11" s="118">
        <f t="shared" si="5"/>
        <v>0</v>
      </c>
      <c r="AP11" s="119" t="s">
        <v>4</v>
      </c>
      <c r="AQ11" s="119">
        <f t="shared" si="6"/>
        <v>0</v>
      </c>
      <c r="AR11" s="121">
        <f t="shared" si="7"/>
        <v>0</v>
      </c>
      <c r="AS11" s="176">
        <f t="shared" si="8"/>
        <v>0</v>
      </c>
      <c r="AT11" s="179">
        <f t="shared" si="9"/>
        <v>3</v>
      </c>
      <c r="AU11" s="207"/>
      <c r="AV11" s="304" t="str">
        <f>$K$25</f>
        <v>dd</v>
      </c>
      <c r="AW11" s="307"/>
      <c r="AX11" s="217"/>
      <c r="AY11" s="304" t="str">
        <f>$K$22</f>
        <v>bb</v>
      </c>
      <c r="AZ11" s="307"/>
      <c r="BA11" s="227"/>
      <c r="BB11" s="304" t="str">
        <f>$K$28</f>
        <v>ff</v>
      </c>
      <c r="BC11" s="307"/>
      <c r="BD11" s="227"/>
      <c r="BE11" s="304" t="str">
        <f>$K$21</f>
        <v>aa</v>
      </c>
      <c r="BF11" s="307"/>
      <c r="BG11" s="228"/>
      <c r="BH11" s="306" t="str">
        <f>$K$21</f>
        <v>aa</v>
      </c>
      <c r="BI11" s="307"/>
      <c r="BJ11" s="220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/>
      <c r="DZ11" s="163"/>
      <c r="EA11" s="163"/>
      <c r="EB11" s="163"/>
      <c r="EC11" s="163"/>
      <c r="ED11" s="163"/>
      <c r="EE11" s="163"/>
      <c r="EF11" s="163"/>
      <c r="EG11" s="163"/>
      <c r="EH11" s="163"/>
      <c r="EI11" s="163"/>
      <c r="EJ11" s="163"/>
      <c r="EK11" s="163"/>
      <c r="EL11" s="163"/>
      <c r="EM11" s="163"/>
      <c r="EN11" s="163"/>
      <c r="EO11" s="163"/>
      <c r="EP11" s="163"/>
      <c r="EQ11" s="163"/>
      <c r="ER11" s="163"/>
      <c r="ES11" s="163"/>
      <c r="ET11" s="163"/>
      <c r="EU11" s="163"/>
      <c r="EV11" s="163"/>
      <c r="EW11" s="163"/>
      <c r="EX11" s="163"/>
      <c r="EY11" s="163"/>
      <c r="EZ11" s="163"/>
      <c r="FA11" s="163"/>
      <c r="FB11" s="163"/>
      <c r="FC11" s="163"/>
      <c r="FD11" s="163"/>
      <c r="FE11" s="163"/>
      <c r="FF11" s="163"/>
      <c r="FG11" s="163"/>
      <c r="FH11" s="163"/>
      <c r="FI11" s="163"/>
      <c r="FJ11" s="163"/>
      <c r="FK11" s="163"/>
      <c r="FL11" s="163"/>
      <c r="FM11" s="163"/>
      <c r="FN11" s="163"/>
      <c r="FO11" s="163"/>
      <c r="FP11" s="163"/>
      <c r="FQ11" s="163"/>
      <c r="FR11" s="163"/>
      <c r="FS11" s="163"/>
      <c r="FT11" s="163"/>
      <c r="FU11" s="163"/>
      <c r="FV11" s="163"/>
      <c r="FW11" s="163"/>
      <c r="FX11" s="163"/>
      <c r="FY11" s="163"/>
      <c r="FZ11" s="163"/>
      <c r="GA11" s="163"/>
      <c r="GB11" s="163"/>
      <c r="GC11" s="163"/>
      <c r="GD11" s="163"/>
      <c r="GE11" s="163"/>
      <c r="GF11" s="163"/>
      <c r="GG11" s="163"/>
      <c r="GH11" s="163"/>
      <c r="GI11" s="163"/>
      <c r="GJ11" s="163"/>
      <c r="GK11" s="163"/>
      <c r="GL11" s="163"/>
      <c r="GM11" s="163"/>
      <c r="GN11" s="163"/>
      <c r="GO11" s="163"/>
      <c r="GP11" s="163"/>
      <c r="GQ11" s="163"/>
      <c r="GR11" s="163"/>
      <c r="GS11" s="163"/>
      <c r="GT11" s="163"/>
      <c r="GU11" s="163"/>
      <c r="GV11" s="163"/>
      <c r="GW11" s="163"/>
      <c r="GX11" s="163"/>
      <c r="GY11" s="163"/>
      <c r="GZ11" s="163"/>
      <c r="HA11" s="163"/>
      <c r="HB11" s="163"/>
      <c r="HC11" s="163"/>
      <c r="HD11" s="163"/>
      <c r="HE11" s="163"/>
      <c r="HF11" s="163"/>
      <c r="HG11" s="163"/>
      <c r="HH11" s="163"/>
      <c r="HI11" s="163"/>
      <c r="HJ11" s="163"/>
      <c r="HK11" s="163"/>
      <c r="HL11" s="163"/>
      <c r="HM11" s="163"/>
      <c r="HN11" s="163"/>
      <c r="HO11" s="163"/>
      <c r="HP11" s="163"/>
      <c r="HQ11" s="163"/>
      <c r="HR11" s="163"/>
      <c r="HS11" s="163"/>
      <c r="HT11" s="163"/>
      <c r="HU11" s="163"/>
      <c r="HV11" s="163"/>
      <c r="HW11" s="163"/>
      <c r="HX11" s="163"/>
      <c r="HY11" s="163"/>
      <c r="HZ11" s="163"/>
      <c r="IA11" s="163"/>
      <c r="IB11" s="163"/>
      <c r="IC11" s="163"/>
      <c r="ID11" s="163"/>
      <c r="IE11" s="163"/>
      <c r="IF11" s="163"/>
      <c r="IG11" s="163"/>
      <c r="IH11" s="163"/>
      <c r="II11" s="163"/>
      <c r="IJ11" s="163"/>
      <c r="IK11" s="163"/>
    </row>
    <row r="12" spans="1:245" ht="34.950000000000003" customHeight="1" thickBot="1" x14ac:dyDescent="0.3">
      <c r="A12" s="194"/>
      <c r="B12" s="87">
        <f t="shared" si="0"/>
        <v>1.0112000000000001</v>
      </c>
      <c r="C12" s="88">
        <f t="shared" si="1"/>
        <v>4</v>
      </c>
      <c r="D12" s="89" t="str">
        <f>$K$25</f>
        <v>dd</v>
      </c>
      <c r="E12" s="90">
        <f>$AR$12</f>
        <v>0</v>
      </c>
      <c r="F12" s="91">
        <f t="shared" si="2"/>
        <v>0</v>
      </c>
      <c r="G12" s="92">
        <f>SMALL($B$9:$B$18,4)</f>
        <v>1.0112000000000001</v>
      </c>
      <c r="H12" s="130">
        <f t="shared" si="3"/>
        <v>4</v>
      </c>
      <c r="I12" s="93" t="str">
        <f t="shared" ca="1" si="4"/>
        <v>dd</v>
      </c>
      <c r="J12" s="94" t="str">
        <f>$K$25</f>
        <v>dd</v>
      </c>
      <c r="K12" s="109" t="str">
        <f>IF($BI$11+$BI$12&gt;0,$BI$12,"")</f>
        <v/>
      </c>
      <c r="L12" s="110" t="s">
        <v>4</v>
      </c>
      <c r="M12" s="111" t="str">
        <f>IF($BI$11+$BI$12&gt;0,$BI$11,"")</f>
        <v/>
      </c>
      <c r="N12" s="115" t="str">
        <f>IF($BF$33+$BF$34&gt;0,$BF$34,"")</f>
        <v/>
      </c>
      <c r="O12" s="110" t="s">
        <v>4</v>
      </c>
      <c r="P12" s="167" t="str">
        <f>IF($BF$33+$BF$34&gt;0,$BF$33,"")</f>
        <v/>
      </c>
      <c r="Q12" s="115" t="str">
        <f>IF($AZ$8+$AZ$9&gt;0,$AZ$9,"")</f>
        <v/>
      </c>
      <c r="R12" s="110" t="s">
        <v>4</v>
      </c>
      <c r="S12" s="167" t="str">
        <f>IF($AZ$8+$AZ$9&gt;0,$AZ$8,"")</f>
        <v/>
      </c>
      <c r="T12" s="124"/>
      <c r="U12" s="125"/>
      <c r="V12" s="168"/>
      <c r="W12" s="115" t="str">
        <f>IF($AW$30+$AW$31&gt;0,$AW$30,"")</f>
        <v/>
      </c>
      <c r="X12" s="110" t="s">
        <v>4</v>
      </c>
      <c r="Y12" s="167" t="str">
        <f>IF($AW$30+$AW$31&gt;0,$AW$31,"")</f>
        <v/>
      </c>
      <c r="Z12" s="115" t="str">
        <f>IF($BC$33+$BC$34&gt;0,$BC$33,"")</f>
        <v/>
      </c>
      <c r="AA12" s="110" t="s">
        <v>4</v>
      </c>
      <c r="AB12" s="167" t="str">
        <f>IF($BC$33+$BC$34&gt;0,$BC$34,"")</f>
        <v/>
      </c>
      <c r="AC12" s="115" t="str">
        <f>IF($AW$11+$AW$12&gt;0,$AW$11,"")</f>
        <v/>
      </c>
      <c r="AD12" s="110" t="s">
        <v>4</v>
      </c>
      <c r="AE12" s="167" t="str">
        <f>IF($AW$11+$AW$12&gt;0,$AW$12,"")</f>
        <v/>
      </c>
      <c r="AF12" s="115" t="str">
        <f>IF($BC$20+$BC$21&gt;0,$BC$20,"")</f>
        <v/>
      </c>
      <c r="AG12" s="110" t="s">
        <v>4</v>
      </c>
      <c r="AH12" s="167" t="str">
        <f>IF($BC$20+$BC$21&gt;0,$BC$21,"")</f>
        <v/>
      </c>
      <c r="AI12" s="115" t="str">
        <f>IF($AZ$24+$AZ$25&gt;0,$AZ$24,"")</f>
        <v/>
      </c>
      <c r="AJ12" s="110" t="s">
        <v>4</v>
      </c>
      <c r="AK12" s="167" t="str">
        <f>IF($AZ$24+$AZ$25&gt;0,$AZ$25,"")</f>
        <v/>
      </c>
      <c r="AL12" s="115" t="str">
        <f>IF($BF$20+$BF$21&gt;0,$BF$20,"")</f>
        <v/>
      </c>
      <c r="AM12" s="110" t="s">
        <v>4</v>
      </c>
      <c r="AN12" s="116" t="str">
        <f>IF($BF$20+$BF$21&gt;0,$BF$21,"")</f>
        <v/>
      </c>
      <c r="AO12" s="118">
        <f t="shared" si="5"/>
        <v>0</v>
      </c>
      <c r="AP12" s="119" t="s">
        <v>4</v>
      </c>
      <c r="AQ12" s="119">
        <f t="shared" si="6"/>
        <v>0</v>
      </c>
      <c r="AR12" s="121">
        <f t="shared" si="7"/>
        <v>0</v>
      </c>
      <c r="AS12" s="176">
        <f t="shared" si="8"/>
        <v>0</v>
      </c>
      <c r="AT12" s="179">
        <f t="shared" si="9"/>
        <v>4</v>
      </c>
      <c r="AU12" s="207"/>
      <c r="AV12" s="305" t="str">
        <f>$K$30</f>
        <v>gg</v>
      </c>
      <c r="AW12" s="308"/>
      <c r="AX12" s="217"/>
      <c r="AY12" s="305" t="str">
        <f>$K$27</f>
        <v>ee</v>
      </c>
      <c r="AZ12" s="308"/>
      <c r="BA12" s="227"/>
      <c r="BB12" s="305" t="str">
        <f>$K$34</f>
        <v>jj</v>
      </c>
      <c r="BC12" s="308"/>
      <c r="BD12" s="227"/>
      <c r="BE12" s="370" t="str">
        <f>$K$30</f>
        <v>gg</v>
      </c>
      <c r="BF12" s="308"/>
      <c r="BG12" s="228"/>
      <c r="BH12" s="305" t="str">
        <f>$K$25</f>
        <v>dd</v>
      </c>
      <c r="BI12" s="308"/>
      <c r="BJ12" s="220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  <c r="FF12" s="163"/>
      <c r="FG12" s="163"/>
      <c r="FH12" s="163"/>
      <c r="FI12" s="163"/>
      <c r="FJ12" s="163"/>
      <c r="FK12" s="163"/>
      <c r="FL12" s="163"/>
      <c r="FM12" s="163"/>
      <c r="FN12" s="163"/>
      <c r="FO12" s="163"/>
      <c r="FP12" s="163"/>
      <c r="FQ12" s="163"/>
      <c r="FR12" s="163"/>
      <c r="FS12" s="163"/>
      <c r="FT12" s="163"/>
      <c r="FU12" s="163"/>
      <c r="FV12" s="163"/>
      <c r="FW12" s="163"/>
      <c r="FX12" s="163"/>
      <c r="FY12" s="163"/>
      <c r="FZ12" s="163"/>
      <c r="GA12" s="163"/>
      <c r="GB12" s="163"/>
      <c r="GC12" s="163"/>
      <c r="GD12" s="163"/>
      <c r="GE12" s="163"/>
      <c r="GF12" s="163"/>
      <c r="GG12" s="163"/>
      <c r="GH12" s="163"/>
      <c r="GI12" s="163"/>
      <c r="GJ12" s="163"/>
      <c r="GK12" s="163"/>
      <c r="GL12" s="163"/>
      <c r="GM12" s="163"/>
      <c r="GN12" s="163"/>
      <c r="GO12" s="163"/>
      <c r="GP12" s="163"/>
      <c r="GQ12" s="163"/>
      <c r="GR12" s="163"/>
      <c r="GS12" s="163"/>
      <c r="GT12" s="163"/>
      <c r="GU12" s="163"/>
      <c r="GV12" s="163"/>
      <c r="GW12" s="163"/>
      <c r="GX12" s="163"/>
      <c r="GY12" s="163"/>
      <c r="GZ12" s="163"/>
      <c r="HA12" s="163"/>
      <c r="HB12" s="163"/>
      <c r="HC12" s="163"/>
      <c r="HD12" s="163"/>
      <c r="HE12" s="163"/>
      <c r="HF12" s="163"/>
      <c r="HG12" s="163"/>
      <c r="HH12" s="163"/>
      <c r="HI12" s="163"/>
      <c r="HJ12" s="163"/>
      <c r="HK12" s="163"/>
      <c r="HL12" s="163"/>
      <c r="HM12" s="163"/>
      <c r="HN12" s="163"/>
      <c r="HO12" s="163"/>
      <c r="HP12" s="163"/>
      <c r="HQ12" s="163"/>
      <c r="HR12" s="163"/>
      <c r="HS12" s="163"/>
      <c r="HT12" s="163"/>
      <c r="HU12" s="163"/>
      <c r="HV12" s="163"/>
      <c r="HW12" s="163"/>
      <c r="HX12" s="163"/>
      <c r="HY12" s="163"/>
      <c r="HZ12" s="163"/>
      <c r="IA12" s="163"/>
      <c r="IB12" s="163"/>
      <c r="IC12" s="163"/>
      <c r="ID12" s="163"/>
      <c r="IE12" s="163"/>
      <c r="IF12" s="163"/>
      <c r="IG12" s="163"/>
      <c r="IH12" s="163"/>
      <c r="II12" s="163"/>
      <c r="IJ12" s="163"/>
      <c r="IK12" s="163"/>
    </row>
    <row r="13" spans="1:245" ht="34.950000000000003" customHeight="1" x14ac:dyDescent="0.25">
      <c r="A13" s="194"/>
      <c r="B13" s="87">
        <f t="shared" si="0"/>
        <v>1.0113000000000001</v>
      </c>
      <c r="C13" s="88">
        <f t="shared" si="1"/>
        <v>5</v>
      </c>
      <c r="D13" s="89" t="str">
        <f>$K$27</f>
        <v>ee</v>
      </c>
      <c r="E13" s="90">
        <f>$AR$13</f>
        <v>0</v>
      </c>
      <c r="F13" s="91">
        <f t="shared" si="2"/>
        <v>0</v>
      </c>
      <c r="G13" s="92">
        <f>SMALL($B$9:$B$18,5)</f>
        <v>1.0113000000000001</v>
      </c>
      <c r="H13" s="130">
        <f t="shared" si="3"/>
        <v>5</v>
      </c>
      <c r="I13" s="93" t="str">
        <f t="shared" ca="1" si="4"/>
        <v>ee</v>
      </c>
      <c r="J13" s="94" t="str">
        <f>$K$27</f>
        <v>ee</v>
      </c>
      <c r="K13" s="109" t="str">
        <f>IF($BF$36+$BF$37&gt;0,$BF$37,"")</f>
        <v/>
      </c>
      <c r="L13" s="110" t="s">
        <v>4</v>
      </c>
      <c r="M13" s="111" t="str">
        <f>IF($BF$36+$BF$37&gt;0,$BF$36,"")</f>
        <v/>
      </c>
      <c r="N13" s="115" t="str">
        <f>IF($AZ$11+$AZ$12&gt;0,$AZ$12,"")</f>
        <v/>
      </c>
      <c r="O13" s="110" t="s">
        <v>4</v>
      </c>
      <c r="P13" s="167" t="str">
        <f>IF($AZ$11+$AZ$12&gt;0,$AZ$11,"")</f>
        <v/>
      </c>
      <c r="Q13" s="115" t="str">
        <f>IF($BF$17+$BF$18&gt;0,$BF$18,"")</f>
        <v/>
      </c>
      <c r="R13" s="110" t="s">
        <v>4</v>
      </c>
      <c r="S13" s="167" t="str">
        <f>IF($BF$17+$BF$18&gt;0,$BF$17,"")</f>
        <v/>
      </c>
      <c r="T13" s="115" t="str">
        <f>IF($AW$30+$AW$31&gt;0,$AW$31,"")</f>
        <v/>
      </c>
      <c r="U13" s="110" t="s">
        <v>4</v>
      </c>
      <c r="V13" s="167" t="str">
        <f>IF($AW$30+$AW$31&gt;0,$AW$30,"")</f>
        <v/>
      </c>
      <c r="W13" s="124"/>
      <c r="X13" s="113"/>
      <c r="Y13" s="168"/>
      <c r="Z13" s="115" t="str">
        <f>IF($AW$14+$AW$15&gt;0,$AW$14,"")</f>
        <v/>
      </c>
      <c r="AA13" s="116" t="s">
        <v>4</v>
      </c>
      <c r="AB13" s="167" t="str">
        <f>IF($AW$14+$AW$15&gt;0,$AW$15,"")</f>
        <v/>
      </c>
      <c r="AC13" s="115" t="str">
        <f>IF($BC$17+$BC$18&gt;0,$BC$17,"")</f>
        <v/>
      </c>
      <c r="AD13" s="110" t="s">
        <v>4</v>
      </c>
      <c r="AE13" s="167" t="str">
        <f>IF($BC$17+$BC$18&gt;0,$BC$18,"")</f>
        <v/>
      </c>
      <c r="AF13" s="115" t="str">
        <f>IF($AZ$27+$AZ$28&gt;0,$AZ$27,"")</f>
        <v/>
      </c>
      <c r="AG13" s="110" t="s">
        <v>4</v>
      </c>
      <c r="AH13" s="167" t="str">
        <f>IF($AZ$27+$AZ$28&gt;0,$AZ$28,"")</f>
        <v/>
      </c>
      <c r="AI13" s="115" t="str">
        <f>IF($BI$20+$BI$21&gt;0,$BI$20,"")</f>
        <v/>
      </c>
      <c r="AJ13" s="110" t="s">
        <v>4</v>
      </c>
      <c r="AK13" s="167" t="str">
        <f>IF($BI$20+$BI$21&gt;0,$BI$21,"")</f>
        <v/>
      </c>
      <c r="AL13" s="115" t="str">
        <f>IF($BC$24+$BC$25&gt;0,$BC$24,"")</f>
        <v/>
      </c>
      <c r="AM13" s="110" t="s">
        <v>4</v>
      </c>
      <c r="AN13" s="116" t="str">
        <f>IF($BC$24+$BC$25&gt;0,$BC$25,"")</f>
        <v/>
      </c>
      <c r="AO13" s="118">
        <f t="shared" si="5"/>
        <v>0</v>
      </c>
      <c r="AP13" s="119" t="s">
        <v>4</v>
      </c>
      <c r="AQ13" s="119">
        <f t="shared" si="6"/>
        <v>0</v>
      </c>
      <c r="AR13" s="121">
        <f t="shared" si="7"/>
        <v>0</v>
      </c>
      <c r="AS13" s="176">
        <f t="shared" si="8"/>
        <v>0</v>
      </c>
      <c r="AT13" s="179">
        <f t="shared" si="9"/>
        <v>5</v>
      </c>
      <c r="AU13" s="207"/>
      <c r="AV13" s="221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81"/>
      <c r="BJ13" s="220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  <c r="FF13" s="163"/>
      <c r="FG13" s="163"/>
      <c r="FH13" s="163"/>
      <c r="FI13" s="163"/>
      <c r="FJ13" s="163"/>
      <c r="FK13" s="163"/>
      <c r="FL13" s="163"/>
      <c r="FM13" s="163"/>
      <c r="FN13" s="163"/>
      <c r="FO13" s="163"/>
      <c r="FP13" s="163"/>
      <c r="FQ13" s="163"/>
      <c r="FR13" s="163"/>
      <c r="FS13" s="163"/>
      <c r="FT13" s="163"/>
      <c r="FU13" s="163"/>
      <c r="FV13" s="163"/>
      <c r="FW13" s="163"/>
      <c r="FX13" s="163"/>
      <c r="FY13" s="163"/>
      <c r="FZ13" s="163"/>
      <c r="GA13" s="163"/>
      <c r="GB13" s="163"/>
      <c r="GC13" s="163"/>
      <c r="GD13" s="163"/>
      <c r="GE13" s="163"/>
      <c r="GF13" s="163"/>
      <c r="GG13" s="163"/>
      <c r="GH13" s="163"/>
      <c r="GI13" s="163"/>
      <c r="GJ13" s="163"/>
      <c r="GK13" s="163"/>
      <c r="GL13" s="163"/>
      <c r="GM13" s="163"/>
      <c r="GN13" s="163"/>
      <c r="GO13" s="163"/>
      <c r="GP13" s="163"/>
      <c r="GQ13" s="163"/>
      <c r="GR13" s="163"/>
      <c r="GS13" s="163"/>
      <c r="GT13" s="163"/>
      <c r="GU13" s="163"/>
      <c r="GV13" s="163"/>
      <c r="GW13" s="163"/>
      <c r="GX13" s="163"/>
      <c r="GY13" s="163"/>
      <c r="GZ13" s="163"/>
      <c r="HA13" s="163"/>
      <c r="HB13" s="163"/>
      <c r="HC13" s="163"/>
      <c r="HD13" s="163"/>
      <c r="HE13" s="163"/>
      <c r="HF13" s="163"/>
      <c r="HG13" s="163"/>
      <c r="HH13" s="163"/>
      <c r="HI13" s="163"/>
      <c r="HJ13" s="163"/>
      <c r="HK13" s="163"/>
      <c r="HL13" s="163"/>
      <c r="HM13" s="163"/>
      <c r="HN13" s="163"/>
      <c r="HO13" s="163"/>
      <c r="HP13" s="163"/>
      <c r="HQ13" s="163"/>
      <c r="HR13" s="163"/>
      <c r="HS13" s="163"/>
      <c r="HT13" s="163"/>
      <c r="HU13" s="163"/>
      <c r="HV13" s="163"/>
      <c r="HW13" s="163"/>
      <c r="HX13" s="163"/>
      <c r="HY13" s="163"/>
      <c r="HZ13" s="163"/>
      <c r="IA13" s="163"/>
      <c r="IB13" s="163"/>
      <c r="IC13" s="163"/>
      <c r="ID13" s="163"/>
      <c r="IE13" s="163"/>
      <c r="IF13" s="163"/>
      <c r="IG13" s="163"/>
      <c r="IH13" s="163"/>
      <c r="II13" s="163"/>
      <c r="IJ13" s="163"/>
      <c r="IK13" s="163"/>
    </row>
    <row r="14" spans="1:245" ht="34.950000000000003" customHeight="1" x14ac:dyDescent="0.25">
      <c r="A14" s="194"/>
      <c r="B14" s="87">
        <f t="shared" si="0"/>
        <v>1.0114000000000001</v>
      </c>
      <c r="C14" s="88">
        <f t="shared" si="1"/>
        <v>6</v>
      </c>
      <c r="D14" s="89" t="str">
        <f>$K$28</f>
        <v>ff</v>
      </c>
      <c r="E14" s="90">
        <f>$AR$14</f>
        <v>0</v>
      </c>
      <c r="F14" s="91">
        <f t="shared" si="2"/>
        <v>0</v>
      </c>
      <c r="G14" s="92">
        <f>SMALL($B$9:$B$18,6)</f>
        <v>1.0114000000000001</v>
      </c>
      <c r="H14" s="130">
        <f t="shared" si="3"/>
        <v>6</v>
      </c>
      <c r="I14" s="93" t="str">
        <f t="shared" ca="1" si="4"/>
        <v>ff</v>
      </c>
      <c r="J14" s="94" t="str">
        <f>$K$28</f>
        <v>ff</v>
      </c>
      <c r="K14" s="109" t="str">
        <f>IF($AZ$20+$AZ$21&gt;0,$AZ$21,"")</f>
        <v/>
      </c>
      <c r="L14" s="110" t="s">
        <v>4</v>
      </c>
      <c r="M14" s="111" t="str">
        <f>IF($AZ$20+$AZ$21&gt;0,$AZ$20,"")</f>
        <v/>
      </c>
      <c r="N14" s="115" t="str">
        <f>IF($BF$8+$BF$9&gt;0,$BF$9,"")</f>
        <v/>
      </c>
      <c r="O14" s="110" t="s">
        <v>4</v>
      </c>
      <c r="P14" s="167" t="str">
        <f>IF($BF$8+$BF$9&gt;0,$BF$8,"")</f>
        <v/>
      </c>
      <c r="Q14" s="115" t="str">
        <f>IF($AW$27+$AW$28&gt;0,$AW$28,"")</f>
        <v/>
      </c>
      <c r="R14" s="110" t="s">
        <v>4</v>
      </c>
      <c r="S14" s="167" t="str">
        <f>IF($AW$27+$AW$28&gt;0,$AW$27,"")</f>
        <v/>
      </c>
      <c r="T14" s="115" t="str">
        <f>IF($BC$33+$BC$34&gt;0,$BC$34,"")</f>
        <v/>
      </c>
      <c r="U14" s="110" t="s">
        <v>4</v>
      </c>
      <c r="V14" s="167" t="str">
        <f>IF($BC$33+$BC$34&gt;0,$BC$33,"")</f>
        <v/>
      </c>
      <c r="W14" s="115" t="str">
        <f>IF($AW$14+$AW$15&gt;0,$AW$15,"")</f>
        <v/>
      </c>
      <c r="X14" s="110" t="s">
        <v>4</v>
      </c>
      <c r="Y14" s="167" t="str">
        <f>IF($AW$14+$AW$15&gt;0,$AW$14,"")</f>
        <v/>
      </c>
      <c r="Z14" s="124"/>
      <c r="AA14" s="125"/>
      <c r="AB14" s="168"/>
      <c r="AC14" s="115" t="str">
        <f>IF($AZ$30+$AZ$31&gt;0,$AZ$30,"")</f>
        <v/>
      </c>
      <c r="AD14" s="110" t="s">
        <v>4</v>
      </c>
      <c r="AE14" s="167" t="str">
        <f>IF($AZ$30+$AZ$31&gt;0,$AZ$31,"")</f>
        <v/>
      </c>
      <c r="AF14" s="115" t="str">
        <f>IF($BI$8+$BI$9&gt;0,$BI$8,"")</f>
        <v/>
      </c>
      <c r="AG14" s="110" t="s">
        <v>4</v>
      </c>
      <c r="AH14" s="167" t="str">
        <f>IF($BI$8+$BI$9&gt;0,$BI$9,"")</f>
        <v/>
      </c>
      <c r="AI14" s="115" t="str">
        <f>IF($BF$27+$BF$28&gt;0,$BF$27,"")</f>
        <v/>
      </c>
      <c r="AJ14" s="110" t="s">
        <v>4</v>
      </c>
      <c r="AK14" s="167" t="str">
        <f>IF($BF$27+$BF$28&gt;0,$BF$28,"")</f>
        <v/>
      </c>
      <c r="AL14" s="115" t="str">
        <f>IF($BC$11+$BC$12&gt;0,$BC$11,"")</f>
        <v/>
      </c>
      <c r="AM14" s="110" t="s">
        <v>4</v>
      </c>
      <c r="AN14" s="116" t="str">
        <f>IF($BC$11+$BC$12&gt;0,$BC$12,"")</f>
        <v/>
      </c>
      <c r="AO14" s="118">
        <f t="shared" si="5"/>
        <v>0</v>
      </c>
      <c r="AP14" s="119" t="s">
        <v>4</v>
      </c>
      <c r="AQ14" s="119">
        <f t="shared" si="6"/>
        <v>0</v>
      </c>
      <c r="AR14" s="121">
        <f t="shared" si="7"/>
        <v>0</v>
      </c>
      <c r="AS14" s="176">
        <f t="shared" si="8"/>
        <v>0</v>
      </c>
      <c r="AT14" s="179">
        <f t="shared" si="9"/>
        <v>6</v>
      </c>
      <c r="AU14" s="207"/>
      <c r="AV14" s="304" t="str">
        <f>$K$27</f>
        <v>ee</v>
      </c>
      <c r="AW14" s="307"/>
      <c r="AX14" s="217"/>
      <c r="AY14" s="304" t="str">
        <f>$K$31</f>
        <v>hh</v>
      </c>
      <c r="AZ14" s="307"/>
      <c r="BA14" s="227"/>
      <c r="BB14" s="304" t="str">
        <f>$K$21</f>
        <v>aa</v>
      </c>
      <c r="BC14" s="307"/>
      <c r="BD14" s="227"/>
      <c r="BE14" s="306" t="str">
        <f>$K$31</f>
        <v>hh</v>
      </c>
      <c r="BF14" s="307"/>
      <c r="BG14" s="228"/>
      <c r="BH14" s="306" t="str">
        <f>$K$22</f>
        <v>bb</v>
      </c>
      <c r="BI14" s="307"/>
      <c r="BJ14" s="220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  <c r="EI14" s="163"/>
      <c r="EJ14" s="163"/>
      <c r="EK14" s="163"/>
      <c r="EL14" s="163"/>
      <c r="EM14" s="163"/>
      <c r="EN14" s="163"/>
      <c r="EO14" s="163"/>
      <c r="EP14" s="163"/>
      <c r="EQ14" s="163"/>
      <c r="ER14" s="163"/>
      <c r="ES14" s="163"/>
      <c r="ET14" s="163"/>
      <c r="EU14" s="163"/>
      <c r="EV14" s="163"/>
      <c r="EW14" s="163"/>
      <c r="EX14" s="163"/>
      <c r="EY14" s="163"/>
      <c r="EZ14" s="163"/>
      <c r="FA14" s="163"/>
      <c r="FB14" s="163"/>
      <c r="FC14" s="163"/>
      <c r="FD14" s="163"/>
      <c r="FE14" s="163"/>
      <c r="FF14" s="163"/>
      <c r="FG14" s="163"/>
      <c r="FH14" s="163"/>
      <c r="FI14" s="163"/>
      <c r="FJ14" s="163"/>
      <c r="FK14" s="163"/>
      <c r="FL14" s="163"/>
      <c r="FM14" s="163"/>
      <c r="FN14" s="163"/>
      <c r="FO14" s="163"/>
      <c r="FP14" s="163"/>
      <c r="FQ14" s="163"/>
      <c r="FR14" s="163"/>
      <c r="FS14" s="163"/>
      <c r="FT14" s="163"/>
      <c r="FU14" s="163"/>
      <c r="FV14" s="163"/>
      <c r="FW14" s="163"/>
      <c r="FX14" s="163"/>
      <c r="FY14" s="163"/>
      <c r="FZ14" s="163"/>
      <c r="GA14" s="163"/>
      <c r="GB14" s="163"/>
      <c r="GC14" s="163"/>
      <c r="GD14" s="163"/>
      <c r="GE14" s="163"/>
      <c r="GF14" s="163"/>
      <c r="GG14" s="163"/>
      <c r="GH14" s="163"/>
      <c r="GI14" s="163"/>
      <c r="GJ14" s="163"/>
      <c r="GK14" s="163"/>
      <c r="GL14" s="163"/>
      <c r="GM14" s="163"/>
      <c r="GN14" s="163"/>
      <c r="GO14" s="163"/>
      <c r="GP14" s="163"/>
      <c r="GQ14" s="163"/>
      <c r="GR14" s="163"/>
      <c r="GS14" s="163"/>
      <c r="GT14" s="163"/>
      <c r="GU14" s="163"/>
      <c r="GV14" s="163"/>
      <c r="GW14" s="163"/>
      <c r="GX14" s="163"/>
      <c r="GY14" s="163"/>
      <c r="GZ14" s="163"/>
      <c r="HA14" s="163"/>
      <c r="HB14" s="163"/>
      <c r="HC14" s="163"/>
      <c r="HD14" s="163"/>
      <c r="HE14" s="163"/>
      <c r="HF14" s="163"/>
      <c r="HG14" s="163"/>
      <c r="HH14" s="163"/>
      <c r="HI14" s="163"/>
      <c r="HJ14" s="163"/>
      <c r="HK14" s="163"/>
      <c r="HL14" s="163"/>
      <c r="HM14" s="163"/>
      <c r="HN14" s="163"/>
      <c r="HO14" s="163"/>
      <c r="HP14" s="163"/>
      <c r="HQ14" s="163"/>
      <c r="HR14" s="163"/>
      <c r="HS14" s="163"/>
      <c r="HT14" s="163"/>
      <c r="HU14" s="163"/>
      <c r="HV14" s="163"/>
      <c r="HW14" s="163"/>
      <c r="HX14" s="163"/>
      <c r="HY14" s="163"/>
      <c r="HZ14" s="163"/>
      <c r="IA14" s="163"/>
      <c r="IB14" s="163"/>
      <c r="IC14" s="163"/>
      <c r="ID14" s="163"/>
      <c r="IE14" s="163"/>
      <c r="IF14" s="163"/>
      <c r="IG14" s="163"/>
      <c r="IH14" s="163"/>
      <c r="II14" s="163"/>
      <c r="IJ14" s="163"/>
      <c r="IK14" s="163"/>
    </row>
    <row r="15" spans="1:245" ht="34.950000000000003" customHeight="1" thickBot="1" x14ac:dyDescent="0.3">
      <c r="A15" s="194"/>
      <c r="B15" s="87">
        <f t="shared" si="0"/>
        <v>1.0115000000000001</v>
      </c>
      <c r="C15" s="88">
        <f t="shared" si="1"/>
        <v>7</v>
      </c>
      <c r="D15" s="89" t="str">
        <f>$K$30</f>
        <v>gg</v>
      </c>
      <c r="E15" s="90">
        <f>$AR$15</f>
        <v>0</v>
      </c>
      <c r="F15" s="91">
        <f t="shared" si="2"/>
        <v>0</v>
      </c>
      <c r="G15" s="92">
        <f>SMALL($B$9:$B$18,7)</f>
        <v>1.0115000000000001</v>
      </c>
      <c r="H15" s="130">
        <f t="shared" si="3"/>
        <v>7</v>
      </c>
      <c r="I15" s="93" t="str">
        <f t="shared" ca="1" si="4"/>
        <v>gg</v>
      </c>
      <c r="J15" s="94" t="str">
        <f>$K$30</f>
        <v>gg</v>
      </c>
      <c r="K15" s="109" t="str">
        <f>IF($BF$11+$BF$12&gt;0,$BF$12,"")</f>
        <v/>
      </c>
      <c r="L15" s="110" t="s">
        <v>4</v>
      </c>
      <c r="M15" s="111" t="str">
        <f>IF($BF$11+$BF$12&gt;0,$BF$11,"")</f>
        <v/>
      </c>
      <c r="N15" s="115" t="str">
        <f>IF($AW$24+$AW$25&gt;0,$AW$25,"")</f>
        <v/>
      </c>
      <c r="O15" s="110" t="s">
        <v>4</v>
      </c>
      <c r="P15" s="167" t="str">
        <f>IF($AW$24+$AW$25&gt;0,$AW$24,"")</f>
        <v/>
      </c>
      <c r="Q15" s="115" t="str">
        <f>IF($BC$36+$BC$37&gt;0,$BC$37,"")</f>
        <v/>
      </c>
      <c r="R15" s="110" t="s">
        <v>4</v>
      </c>
      <c r="S15" s="167" t="str">
        <f>IF($BC$36+$BC$37&gt;0,$BC$36,"")</f>
        <v/>
      </c>
      <c r="T15" s="115" t="str">
        <f>IF($AW$11+$AW$12&gt;0,$AW$12,"")</f>
        <v/>
      </c>
      <c r="U15" s="110" t="s">
        <v>4</v>
      </c>
      <c r="V15" s="167" t="str">
        <f>IF($AW$11+$AW$12&gt;0,$AW$11,"")</f>
        <v/>
      </c>
      <c r="W15" s="115" t="str">
        <f>IF($BC$17+$BC$18&gt;0,$BC$18,"")</f>
        <v/>
      </c>
      <c r="X15" s="110" t="s">
        <v>4</v>
      </c>
      <c r="Y15" s="167" t="str">
        <f>IF($BC$17+$BC$18&gt;0,$BC$17,"")</f>
        <v/>
      </c>
      <c r="Z15" s="115" t="str">
        <f>IF($AZ$30+$AZ$31&gt;0,$AZ$31,"")</f>
        <v/>
      </c>
      <c r="AA15" s="116" t="s">
        <v>4</v>
      </c>
      <c r="AB15" s="167" t="str">
        <f>IF($AZ$30+$AZ$31&gt;0,$AZ$30,"")</f>
        <v/>
      </c>
      <c r="AC15" s="124"/>
      <c r="AD15" s="113"/>
      <c r="AE15" s="168"/>
      <c r="AF15" s="115" t="str">
        <f>IF($BF$24+$BF$25&gt;0,$BF$24,"")</f>
        <v/>
      </c>
      <c r="AG15" s="110" t="s">
        <v>4</v>
      </c>
      <c r="AH15" s="167" t="str">
        <f>IF($BF$24+$BF$25&gt;0,$BF$25,"")</f>
        <v/>
      </c>
      <c r="AI15" s="115" t="str">
        <f>IF($AZ$17+$AZ$18&gt;0,$AZ$17,"")</f>
        <v/>
      </c>
      <c r="AJ15" s="110" t="s">
        <v>4</v>
      </c>
      <c r="AK15" s="167" t="str">
        <f>IF($AZ$17+$AZ$18&gt;0,$AZ$18,"")</f>
        <v/>
      </c>
      <c r="AL15" s="115" t="str">
        <f>IF($BI$17+$BI$18&gt;0,$BI$17,"")</f>
        <v/>
      </c>
      <c r="AM15" s="110" t="s">
        <v>4</v>
      </c>
      <c r="AN15" s="116" t="str">
        <f>IF($BI$17+$BI$18&gt;0,$BI$18,"")</f>
        <v/>
      </c>
      <c r="AO15" s="118">
        <f t="shared" si="5"/>
        <v>0</v>
      </c>
      <c r="AP15" s="119" t="s">
        <v>4</v>
      </c>
      <c r="AQ15" s="119">
        <f t="shared" si="6"/>
        <v>0</v>
      </c>
      <c r="AR15" s="121">
        <f t="shared" si="7"/>
        <v>0</v>
      </c>
      <c r="AS15" s="176">
        <f t="shared" si="8"/>
        <v>0</v>
      </c>
      <c r="AT15" s="179">
        <f t="shared" si="9"/>
        <v>7</v>
      </c>
      <c r="AU15" s="207"/>
      <c r="AV15" s="305" t="str">
        <f>$K$28</f>
        <v>ff</v>
      </c>
      <c r="AW15" s="308"/>
      <c r="AX15" s="217"/>
      <c r="AY15" s="305" t="str">
        <f>$K$34</f>
        <v>jj</v>
      </c>
      <c r="AZ15" s="308"/>
      <c r="BA15" s="227"/>
      <c r="BB15" s="370" t="str">
        <f>$K$22</f>
        <v>bb</v>
      </c>
      <c r="BC15" s="308"/>
      <c r="BD15" s="227"/>
      <c r="BE15" s="305" t="str">
        <f>$K$33</f>
        <v>ii</v>
      </c>
      <c r="BF15" s="308"/>
      <c r="BG15" s="228"/>
      <c r="BH15" s="305" t="str">
        <f>$K$24</f>
        <v>cc</v>
      </c>
      <c r="BI15" s="308"/>
      <c r="BJ15" s="220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3"/>
      <c r="DW15" s="163"/>
      <c r="DX15" s="163"/>
      <c r="DY15" s="163"/>
      <c r="DZ15" s="163"/>
      <c r="EA15" s="163"/>
      <c r="EB15" s="163"/>
      <c r="EC15" s="163"/>
      <c r="ED15" s="163"/>
      <c r="EE15" s="163"/>
      <c r="EF15" s="163"/>
      <c r="EG15" s="163"/>
      <c r="EH15" s="163"/>
      <c r="EI15" s="163"/>
      <c r="EJ15" s="163"/>
      <c r="EK15" s="163"/>
      <c r="EL15" s="163"/>
      <c r="EM15" s="163"/>
      <c r="EN15" s="163"/>
      <c r="EO15" s="163"/>
      <c r="EP15" s="163"/>
      <c r="EQ15" s="163"/>
      <c r="ER15" s="163"/>
      <c r="ES15" s="163"/>
      <c r="ET15" s="163"/>
      <c r="EU15" s="163"/>
      <c r="EV15" s="163"/>
      <c r="EW15" s="163"/>
      <c r="EX15" s="163"/>
      <c r="EY15" s="163"/>
      <c r="EZ15" s="163"/>
      <c r="FA15" s="163"/>
      <c r="FB15" s="163"/>
      <c r="FC15" s="163"/>
      <c r="FD15" s="163"/>
      <c r="FE15" s="163"/>
      <c r="FF15" s="163"/>
      <c r="FG15" s="163"/>
      <c r="FH15" s="163"/>
      <c r="FI15" s="163"/>
      <c r="FJ15" s="163"/>
      <c r="FK15" s="163"/>
      <c r="FL15" s="163"/>
      <c r="FM15" s="163"/>
      <c r="FN15" s="163"/>
      <c r="FO15" s="163"/>
      <c r="FP15" s="163"/>
      <c r="FQ15" s="163"/>
      <c r="FR15" s="163"/>
      <c r="FS15" s="163"/>
      <c r="FT15" s="163"/>
      <c r="FU15" s="163"/>
      <c r="FV15" s="163"/>
      <c r="FW15" s="163"/>
      <c r="FX15" s="163"/>
      <c r="FY15" s="163"/>
      <c r="FZ15" s="163"/>
      <c r="GA15" s="163"/>
      <c r="GB15" s="163"/>
      <c r="GC15" s="163"/>
      <c r="GD15" s="163"/>
      <c r="GE15" s="163"/>
      <c r="GF15" s="163"/>
      <c r="GG15" s="163"/>
      <c r="GH15" s="163"/>
      <c r="GI15" s="163"/>
      <c r="GJ15" s="163"/>
      <c r="GK15" s="163"/>
      <c r="GL15" s="163"/>
      <c r="GM15" s="163"/>
      <c r="GN15" s="163"/>
      <c r="GO15" s="163"/>
      <c r="GP15" s="163"/>
      <c r="GQ15" s="163"/>
      <c r="GR15" s="163"/>
      <c r="GS15" s="163"/>
      <c r="GT15" s="163"/>
      <c r="GU15" s="163"/>
      <c r="GV15" s="163"/>
      <c r="GW15" s="163"/>
      <c r="GX15" s="163"/>
      <c r="GY15" s="163"/>
      <c r="GZ15" s="163"/>
      <c r="HA15" s="163"/>
      <c r="HB15" s="163"/>
      <c r="HC15" s="163"/>
      <c r="HD15" s="163"/>
      <c r="HE15" s="163"/>
      <c r="HF15" s="163"/>
      <c r="HG15" s="163"/>
      <c r="HH15" s="163"/>
      <c r="HI15" s="163"/>
      <c r="HJ15" s="163"/>
      <c r="HK15" s="163"/>
      <c r="HL15" s="163"/>
      <c r="HM15" s="163"/>
      <c r="HN15" s="163"/>
      <c r="HO15" s="163"/>
      <c r="HP15" s="163"/>
      <c r="HQ15" s="163"/>
      <c r="HR15" s="163"/>
      <c r="HS15" s="163"/>
      <c r="HT15" s="163"/>
      <c r="HU15" s="163"/>
      <c r="HV15" s="163"/>
      <c r="HW15" s="163"/>
      <c r="HX15" s="163"/>
      <c r="HY15" s="163"/>
      <c r="HZ15" s="163"/>
      <c r="IA15" s="163"/>
      <c r="IB15" s="163"/>
      <c r="IC15" s="163"/>
      <c r="ID15" s="163"/>
      <c r="IE15" s="163"/>
      <c r="IF15" s="163"/>
      <c r="IG15" s="163"/>
      <c r="IH15" s="163"/>
      <c r="II15" s="163"/>
      <c r="IJ15" s="163"/>
      <c r="IK15" s="163"/>
    </row>
    <row r="16" spans="1:245" ht="34.950000000000003" customHeight="1" x14ac:dyDescent="0.25">
      <c r="A16" s="194"/>
      <c r="B16" s="87">
        <f t="shared" si="0"/>
        <v>1.0116000000000001</v>
      </c>
      <c r="C16" s="88">
        <f t="shared" si="1"/>
        <v>8</v>
      </c>
      <c r="D16" s="128" t="str">
        <f>$K$31</f>
        <v>hh</v>
      </c>
      <c r="E16" s="90">
        <f>$AR$16</f>
        <v>0</v>
      </c>
      <c r="F16" s="91">
        <f t="shared" si="2"/>
        <v>0</v>
      </c>
      <c r="G16" s="92">
        <f>SMALL($B$9:$B$18,8)</f>
        <v>1.0116000000000001</v>
      </c>
      <c r="H16" s="130">
        <f t="shared" si="3"/>
        <v>8</v>
      </c>
      <c r="I16" s="93" t="str">
        <f t="shared" ca="1" si="4"/>
        <v>hh</v>
      </c>
      <c r="J16" s="94" t="str">
        <f>$K$31</f>
        <v>hh</v>
      </c>
      <c r="K16" s="109" t="str">
        <f>IF($AW$33+$AW$34&gt;0,$AW$34,"")</f>
        <v/>
      </c>
      <c r="L16" s="110" t="s">
        <v>4</v>
      </c>
      <c r="M16" s="111" t="str">
        <f>IF($AW$33+$AW$34&gt;0,$AW$33,"")</f>
        <v/>
      </c>
      <c r="N16" s="115" t="str">
        <f>IF($BC$27+$BC$28&gt;0,$BC$28,"")</f>
        <v/>
      </c>
      <c r="O16" s="110" t="s">
        <v>4</v>
      </c>
      <c r="P16" s="167" t="str">
        <f>IF($BC$27+$BC$28&gt;0,$BC$27,"")</f>
        <v/>
      </c>
      <c r="Q16" s="115" t="str">
        <f>IF($AW$20+$AW$21&gt;0,$AW$21,"")</f>
        <v/>
      </c>
      <c r="R16" s="110" t="s">
        <v>4</v>
      </c>
      <c r="S16" s="167" t="str">
        <f>IF($AW$20+$AW$21&gt;0,$AW$20,"")</f>
        <v/>
      </c>
      <c r="T16" s="115" t="str">
        <f>IF($BC$20+$BC$21&gt;0,$BC$21,"")</f>
        <v/>
      </c>
      <c r="U16" s="110" t="s">
        <v>4</v>
      </c>
      <c r="V16" s="167" t="str">
        <f>IF($BC$20+$BC$21&gt;0,$BC$20,"")</f>
        <v/>
      </c>
      <c r="W16" s="115" t="str">
        <f>IF($AZ$27+$AZ$28&gt;0,$AZ$28,"")</f>
        <v/>
      </c>
      <c r="X16" s="116" t="s">
        <v>4</v>
      </c>
      <c r="Y16" s="167" t="str">
        <f>IF($AZ$27+$AZ$28&gt;0,$AZ$27,"")</f>
        <v/>
      </c>
      <c r="Z16" s="115" t="str">
        <f>IF($BI$8+$BI$9&gt;0,$BI$9,"")</f>
        <v/>
      </c>
      <c r="AA16" s="116" t="s">
        <v>4</v>
      </c>
      <c r="AB16" s="167" t="str">
        <f>IF($BI$8+$BI$9&gt;0,$BI$8,"")</f>
        <v/>
      </c>
      <c r="AC16" s="115" t="str">
        <f>IF($BF$24+$BF$25&gt;0,$BF$25,"")</f>
        <v/>
      </c>
      <c r="AD16" s="110" t="s">
        <v>4</v>
      </c>
      <c r="AE16" s="167" t="str">
        <f>IF($BF$24+$BF$25&gt;0,$BF$24,"")</f>
        <v/>
      </c>
      <c r="AF16" s="124"/>
      <c r="AG16" s="113"/>
      <c r="AH16" s="168"/>
      <c r="AI16" s="115" t="str">
        <f>IF($BF$14+$BF$15&gt;0,$BF$14,"")</f>
        <v/>
      </c>
      <c r="AJ16" s="110" t="s">
        <v>4</v>
      </c>
      <c r="AK16" s="167" t="str">
        <f>IF($BF$14+$BF$15&gt;0,$BF$15,"")</f>
        <v/>
      </c>
      <c r="AL16" s="115" t="str">
        <f>IF($AZ$14+$AZ$15&gt;0,$AZ$14,"")</f>
        <v/>
      </c>
      <c r="AM16" s="110" t="s">
        <v>4</v>
      </c>
      <c r="AN16" s="116" t="str">
        <f>IF($AZ$14+$AZ$15&gt;0,$AZ$15,"")</f>
        <v/>
      </c>
      <c r="AO16" s="118">
        <f t="shared" si="5"/>
        <v>0</v>
      </c>
      <c r="AP16" s="119" t="s">
        <v>4</v>
      </c>
      <c r="AQ16" s="119">
        <f t="shared" si="6"/>
        <v>0</v>
      </c>
      <c r="AR16" s="121">
        <f t="shared" si="7"/>
        <v>0</v>
      </c>
      <c r="AS16" s="176">
        <f t="shared" si="8"/>
        <v>0</v>
      </c>
      <c r="AT16" s="179">
        <f t="shared" si="9"/>
        <v>8</v>
      </c>
      <c r="AU16" s="191"/>
      <c r="AV16" s="217"/>
      <c r="AW16" s="281"/>
      <c r="AX16" s="217"/>
      <c r="AY16" s="217"/>
      <c r="AZ16" s="281"/>
      <c r="BA16" s="217"/>
      <c r="BB16" s="217"/>
      <c r="BC16" s="281"/>
      <c r="BD16" s="217"/>
      <c r="BE16" s="217"/>
      <c r="BF16" s="281"/>
      <c r="BG16" s="217"/>
      <c r="BH16" s="217"/>
      <c r="BI16" s="281"/>
      <c r="BJ16" s="220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3"/>
      <c r="ES16" s="163"/>
      <c r="ET16" s="163"/>
      <c r="EU16" s="163"/>
      <c r="EV16" s="163"/>
      <c r="EW16" s="163"/>
      <c r="EX16" s="163"/>
      <c r="EY16" s="163"/>
      <c r="EZ16" s="163"/>
      <c r="FA16" s="163"/>
      <c r="FB16" s="163"/>
      <c r="FC16" s="163"/>
      <c r="FD16" s="163"/>
      <c r="FE16" s="163"/>
      <c r="FF16" s="163"/>
      <c r="FG16" s="163"/>
      <c r="FH16" s="163"/>
      <c r="FI16" s="163"/>
      <c r="FJ16" s="163"/>
      <c r="FK16" s="163"/>
      <c r="FL16" s="163"/>
      <c r="FM16" s="163"/>
      <c r="FN16" s="163"/>
      <c r="FO16" s="163"/>
      <c r="FP16" s="163"/>
      <c r="FQ16" s="163"/>
      <c r="FR16" s="163"/>
      <c r="FS16" s="163"/>
      <c r="FT16" s="163"/>
      <c r="FU16" s="163"/>
      <c r="FV16" s="163"/>
      <c r="FW16" s="163"/>
      <c r="FX16" s="163"/>
      <c r="FY16" s="163"/>
      <c r="FZ16" s="163"/>
      <c r="GA16" s="163"/>
      <c r="GB16" s="163"/>
      <c r="GC16" s="163"/>
      <c r="GD16" s="163"/>
      <c r="GE16" s="163"/>
      <c r="GF16" s="163"/>
      <c r="GG16" s="163"/>
      <c r="GH16" s="163"/>
      <c r="GI16" s="163"/>
      <c r="GJ16" s="163"/>
      <c r="GK16" s="163"/>
      <c r="GL16" s="163"/>
      <c r="GM16" s="163"/>
      <c r="GN16" s="163"/>
      <c r="GO16" s="163"/>
      <c r="GP16" s="163"/>
      <c r="GQ16" s="163"/>
      <c r="GR16" s="163"/>
      <c r="GS16" s="163"/>
      <c r="GT16" s="163"/>
      <c r="GU16" s="163"/>
      <c r="GV16" s="163"/>
      <c r="GW16" s="163"/>
      <c r="GX16" s="163"/>
      <c r="GY16" s="163"/>
      <c r="GZ16" s="163"/>
      <c r="HA16" s="163"/>
      <c r="HB16" s="163"/>
      <c r="HC16" s="163"/>
      <c r="HD16" s="163"/>
      <c r="HE16" s="163"/>
      <c r="HF16" s="163"/>
      <c r="HG16" s="163"/>
      <c r="HH16" s="163"/>
      <c r="HI16" s="163"/>
      <c r="HJ16" s="163"/>
      <c r="HK16" s="163"/>
      <c r="HL16" s="163"/>
      <c r="HM16" s="163"/>
      <c r="HN16" s="163"/>
      <c r="HO16" s="163"/>
      <c r="HP16" s="163"/>
      <c r="HQ16" s="163"/>
      <c r="HR16" s="163"/>
      <c r="HS16" s="163"/>
      <c r="HT16" s="163"/>
      <c r="HU16" s="163"/>
      <c r="HV16" s="163"/>
      <c r="HW16" s="163"/>
      <c r="HX16" s="163"/>
      <c r="HY16" s="163"/>
      <c r="HZ16" s="163"/>
      <c r="IA16" s="163"/>
      <c r="IB16" s="163"/>
      <c r="IC16" s="163"/>
      <c r="ID16" s="163"/>
      <c r="IE16" s="163"/>
      <c r="IF16" s="163"/>
      <c r="IG16" s="163"/>
      <c r="IH16" s="163"/>
      <c r="II16" s="163"/>
      <c r="IJ16" s="163"/>
      <c r="IK16" s="163"/>
    </row>
    <row r="17" spans="1:245" ht="34.950000000000003" customHeight="1" x14ac:dyDescent="0.25">
      <c r="A17" s="194"/>
      <c r="B17" s="87">
        <f t="shared" si="0"/>
        <v>1.0117</v>
      </c>
      <c r="C17" s="88">
        <f t="shared" si="1"/>
        <v>9</v>
      </c>
      <c r="D17" s="128" t="str">
        <f>$K$33</f>
        <v>ii</v>
      </c>
      <c r="E17" s="90">
        <f>$AR$17</f>
        <v>0</v>
      </c>
      <c r="F17" s="91">
        <f t="shared" si="2"/>
        <v>0</v>
      </c>
      <c r="G17" s="92">
        <f>SMALL($B$9:$B$18,9)</f>
        <v>1.0117</v>
      </c>
      <c r="H17" s="130">
        <f t="shared" si="3"/>
        <v>9</v>
      </c>
      <c r="I17" s="93" t="str">
        <f t="shared" ca="1" si="4"/>
        <v>ii</v>
      </c>
      <c r="J17" s="94" t="str">
        <f>$K$33</f>
        <v>ii</v>
      </c>
      <c r="K17" s="109" t="str">
        <f>IF($BC$30+$BC$31&gt;0,$BC$31,"")</f>
        <v/>
      </c>
      <c r="L17" s="110" t="s">
        <v>4</v>
      </c>
      <c r="M17" s="111" t="str">
        <f>IF($BC$30+$BC$31&gt;0,$BC$30,"")</f>
        <v/>
      </c>
      <c r="N17" s="115" t="str">
        <f>IF($AW$17+$AW$18&gt;0,$AW$18,"")</f>
        <v/>
      </c>
      <c r="O17" s="110" t="s">
        <v>4</v>
      </c>
      <c r="P17" s="167" t="str">
        <f>IF($AW$17+$AW$18&gt;0,$AW$17,"")</f>
        <v/>
      </c>
      <c r="Q17" s="115" t="str">
        <f>IF($BC$8+$BC$9&gt;0,$BC$9,"")</f>
        <v/>
      </c>
      <c r="R17" s="110" t="s">
        <v>4</v>
      </c>
      <c r="S17" s="167" t="str">
        <f>IF($BC$8+$BC$9&gt;0,$BC$8,"")</f>
        <v/>
      </c>
      <c r="T17" s="115" t="str">
        <f>IF($AZ$24+$AZ$25&gt;0,$AZ$25,"")</f>
        <v/>
      </c>
      <c r="U17" s="110" t="s">
        <v>4</v>
      </c>
      <c r="V17" s="167" t="str">
        <f>IF($AZ$24+$AZ$25&gt;0,$AZ$24,"")</f>
        <v/>
      </c>
      <c r="W17" s="115" t="str">
        <f>IF($BI$20+$BI$21&gt;0,$BI$21,"")</f>
        <v/>
      </c>
      <c r="X17" s="110" t="s">
        <v>4</v>
      </c>
      <c r="Y17" s="167" t="str">
        <f>IF($BI$20+$BI$21&gt;0,$BI$20,"")</f>
        <v/>
      </c>
      <c r="Z17" s="115" t="str">
        <f>IF($BF$27+$BF$28&gt;0,$BF$28,"")</f>
        <v/>
      </c>
      <c r="AA17" s="110" t="s">
        <v>4</v>
      </c>
      <c r="AB17" s="167" t="str">
        <f>IF($BF$27+$BF$28&gt;0,$BF$27,"")</f>
        <v/>
      </c>
      <c r="AC17" s="115" t="str">
        <f>IF($AZ$17+$AZ$18&gt;0,$AZ$18,"")</f>
        <v/>
      </c>
      <c r="AD17" s="110" t="s">
        <v>4</v>
      </c>
      <c r="AE17" s="167" t="str">
        <f>IF($AZ$17+$AZ$18&gt;0,$AZ$17,"")</f>
        <v/>
      </c>
      <c r="AF17" s="115" t="str">
        <f>IF($BF$14+$BF$15&gt;0,$BF$15,"")</f>
        <v/>
      </c>
      <c r="AG17" s="110" t="s">
        <v>4</v>
      </c>
      <c r="AH17" s="167" t="str">
        <f>IF($BF$14+$BF$15&gt;0,$BF$14,"")</f>
        <v/>
      </c>
      <c r="AI17" s="124"/>
      <c r="AJ17" s="113"/>
      <c r="AK17" s="168"/>
      <c r="AL17" s="115" t="str">
        <f>IF($AW$36+$AW$37&gt;0,$AW$36,"")</f>
        <v/>
      </c>
      <c r="AM17" s="110" t="s">
        <v>4</v>
      </c>
      <c r="AN17" s="116" t="str">
        <f>IF($AW$36+$AW$37&gt;0,$AW$37,"")</f>
        <v/>
      </c>
      <c r="AO17" s="118">
        <f t="shared" si="5"/>
        <v>0</v>
      </c>
      <c r="AP17" s="119" t="s">
        <v>4</v>
      </c>
      <c r="AQ17" s="119">
        <f t="shared" si="6"/>
        <v>0</v>
      </c>
      <c r="AR17" s="121">
        <f t="shared" si="7"/>
        <v>0</v>
      </c>
      <c r="AS17" s="176">
        <f t="shared" si="8"/>
        <v>0</v>
      </c>
      <c r="AT17" s="179">
        <f t="shared" si="9"/>
        <v>9</v>
      </c>
      <c r="AU17" s="191"/>
      <c r="AV17" s="306" t="str">
        <f>$K$22</f>
        <v>bb</v>
      </c>
      <c r="AW17" s="307"/>
      <c r="AX17" s="217"/>
      <c r="AY17" s="306" t="str">
        <f>$K$30</f>
        <v>gg</v>
      </c>
      <c r="AZ17" s="307"/>
      <c r="BA17" s="217"/>
      <c r="BB17" s="306" t="str">
        <f>$K$27</f>
        <v>ee</v>
      </c>
      <c r="BC17" s="307"/>
      <c r="BD17" s="217"/>
      <c r="BE17" s="306" t="str">
        <f>$K$24</f>
        <v>cc</v>
      </c>
      <c r="BF17" s="307"/>
      <c r="BG17" s="217"/>
      <c r="BH17" s="306" t="str">
        <f>$K$30</f>
        <v>gg</v>
      </c>
      <c r="BI17" s="307"/>
      <c r="BJ17" s="220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/>
      <c r="DS17" s="163"/>
      <c r="DT17" s="163"/>
      <c r="DU17" s="163"/>
      <c r="DV17" s="163"/>
      <c r="DW17" s="163"/>
      <c r="DX17" s="163"/>
      <c r="DY17" s="163"/>
      <c r="DZ17" s="163"/>
      <c r="EA17" s="163"/>
      <c r="EB17" s="163"/>
      <c r="EC17" s="163"/>
      <c r="ED17" s="163"/>
      <c r="EE17" s="163"/>
      <c r="EF17" s="163"/>
      <c r="EG17" s="163"/>
      <c r="EH17" s="163"/>
      <c r="EI17" s="163"/>
      <c r="EJ17" s="163"/>
      <c r="EK17" s="163"/>
      <c r="EL17" s="163"/>
      <c r="EM17" s="163"/>
      <c r="EN17" s="163"/>
      <c r="EO17" s="163"/>
      <c r="EP17" s="163"/>
      <c r="EQ17" s="163"/>
      <c r="ER17" s="163"/>
      <c r="ES17" s="163"/>
      <c r="ET17" s="163"/>
      <c r="EU17" s="163"/>
      <c r="EV17" s="163"/>
      <c r="EW17" s="163"/>
      <c r="EX17" s="163"/>
      <c r="EY17" s="163"/>
      <c r="EZ17" s="163"/>
      <c r="FA17" s="163"/>
      <c r="FB17" s="163"/>
      <c r="FC17" s="163"/>
      <c r="FD17" s="163"/>
      <c r="FE17" s="163"/>
      <c r="FF17" s="163"/>
      <c r="FG17" s="163"/>
      <c r="FH17" s="163"/>
      <c r="FI17" s="163"/>
      <c r="FJ17" s="163"/>
      <c r="FK17" s="163"/>
      <c r="FL17" s="163"/>
      <c r="FM17" s="163"/>
      <c r="FN17" s="163"/>
      <c r="FO17" s="163"/>
      <c r="FP17" s="163"/>
      <c r="FQ17" s="163"/>
      <c r="FR17" s="163"/>
      <c r="FS17" s="163"/>
      <c r="FT17" s="163"/>
      <c r="FU17" s="163"/>
      <c r="FV17" s="163"/>
      <c r="FW17" s="163"/>
      <c r="FX17" s="163"/>
      <c r="FY17" s="163"/>
      <c r="FZ17" s="163"/>
      <c r="GA17" s="163"/>
      <c r="GB17" s="163"/>
      <c r="GC17" s="163"/>
      <c r="GD17" s="163"/>
      <c r="GE17" s="163"/>
      <c r="GF17" s="163"/>
      <c r="GG17" s="163"/>
      <c r="GH17" s="163"/>
      <c r="GI17" s="163"/>
      <c r="GJ17" s="163"/>
      <c r="GK17" s="163"/>
      <c r="GL17" s="163"/>
      <c r="GM17" s="163"/>
      <c r="GN17" s="163"/>
      <c r="GO17" s="163"/>
      <c r="GP17" s="163"/>
      <c r="GQ17" s="163"/>
      <c r="GR17" s="163"/>
      <c r="GS17" s="163"/>
      <c r="GT17" s="163"/>
      <c r="GU17" s="163"/>
      <c r="GV17" s="163"/>
      <c r="GW17" s="163"/>
      <c r="GX17" s="163"/>
      <c r="GY17" s="163"/>
      <c r="GZ17" s="163"/>
      <c r="HA17" s="163"/>
      <c r="HB17" s="163"/>
      <c r="HC17" s="163"/>
      <c r="HD17" s="163"/>
      <c r="HE17" s="163"/>
      <c r="HF17" s="163"/>
      <c r="HG17" s="163"/>
      <c r="HH17" s="163"/>
      <c r="HI17" s="163"/>
      <c r="HJ17" s="163"/>
      <c r="HK17" s="163"/>
      <c r="HL17" s="163"/>
      <c r="HM17" s="163"/>
      <c r="HN17" s="163"/>
      <c r="HO17" s="163"/>
      <c r="HP17" s="163"/>
      <c r="HQ17" s="163"/>
      <c r="HR17" s="163"/>
      <c r="HS17" s="163"/>
      <c r="HT17" s="163"/>
      <c r="HU17" s="163"/>
      <c r="HV17" s="163"/>
      <c r="HW17" s="163"/>
      <c r="HX17" s="163"/>
      <c r="HY17" s="163"/>
      <c r="HZ17" s="163"/>
      <c r="IA17" s="163"/>
      <c r="IB17" s="163"/>
      <c r="IC17" s="163"/>
      <c r="ID17" s="163"/>
      <c r="IE17" s="163"/>
      <c r="IF17" s="163"/>
      <c r="IG17" s="163"/>
      <c r="IH17" s="163"/>
      <c r="II17" s="163"/>
      <c r="IJ17" s="163"/>
      <c r="IK17" s="163"/>
    </row>
    <row r="18" spans="1:245" ht="34.950000000000003" customHeight="1" thickBot="1" x14ac:dyDescent="0.3">
      <c r="A18" s="194"/>
      <c r="B18" s="127">
        <f t="shared" si="0"/>
        <v>1.0118</v>
      </c>
      <c r="C18" s="91">
        <f t="shared" si="1"/>
        <v>10</v>
      </c>
      <c r="D18" s="128" t="str">
        <f>$K$34</f>
        <v>jj</v>
      </c>
      <c r="E18" s="90">
        <f>$AR$18</f>
        <v>0</v>
      </c>
      <c r="F18" s="91">
        <f t="shared" si="2"/>
        <v>0</v>
      </c>
      <c r="G18" s="129">
        <f>SMALL($B$9:$B$18,10)</f>
        <v>1.0118</v>
      </c>
      <c r="H18" s="130">
        <f t="shared" si="3"/>
        <v>10</v>
      </c>
      <c r="I18" s="169" t="str">
        <f t="shared" ca="1" si="4"/>
        <v>jj</v>
      </c>
      <c r="J18" s="94" t="str">
        <f>$K$34</f>
        <v>jj</v>
      </c>
      <c r="K18" s="132" t="str">
        <f>IF($AW$8+$AW$9&gt;0,$AW$9,"")</f>
        <v/>
      </c>
      <c r="L18" s="133" t="s">
        <v>4</v>
      </c>
      <c r="M18" s="134" t="str">
        <f>IF($AW$8+$AW$9&gt;0,$AW$8,"")</f>
        <v/>
      </c>
      <c r="N18" s="135" t="str">
        <f>IF($AZ$36+$AZ$37&gt;0,$AZ$37,"")</f>
        <v/>
      </c>
      <c r="O18" s="133" t="s">
        <v>4</v>
      </c>
      <c r="P18" s="170" t="str">
        <f>IF($AZ$36+$AZ$37&gt;0,$AZ$36,"")</f>
        <v/>
      </c>
      <c r="Q18" s="135" t="str">
        <f>IF($BF$30+$BF$31&gt;0,$BF$31,"")</f>
        <v/>
      </c>
      <c r="R18" s="133" t="s">
        <v>4</v>
      </c>
      <c r="S18" s="170" t="str">
        <f>IF($BF$30+$BF$31&gt;0,$BF$30,"")</f>
        <v/>
      </c>
      <c r="T18" s="135" t="str">
        <f>IF($BF$20+$BF$21&gt;0,$BF$21,"")</f>
        <v/>
      </c>
      <c r="U18" s="133" t="s">
        <v>4</v>
      </c>
      <c r="V18" s="170" t="str">
        <f>IF($BF$20+$BF$21&gt;0,$BF$20,"")</f>
        <v/>
      </c>
      <c r="W18" s="135" t="str">
        <f>IF($BC$24+$BC$25&gt;0,$BC$25,"")</f>
        <v/>
      </c>
      <c r="X18" s="133" t="s">
        <v>4</v>
      </c>
      <c r="Y18" s="170" t="str">
        <f>IF($BC$24+$BC$25&gt;0,$BC$24,"")</f>
        <v/>
      </c>
      <c r="Z18" s="135" t="str">
        <f>IF($BC$11+$BC$12&gt;0,$BC$12,"")</f>
        <v/>
      </c>
      <c r="AA18" s="133" t="s">
        <v>4</v>
      </c>
      <c r="AB18" s="170" t="str">
        <f>IF($BC$11+$BC$12&gt;0,$BC$11,"")</f>
        <v/>
      </c>
      <c r="AC18" s="135" t="str">
        <f>IF($BI$17+$BI$18&gt;0,$BI$18,"")</f>
        <v/>
      </c>
      <c r="AD18" s="133" t="s">
        <v>4</v>
      </c>
      <c r="AE18" s="170" t="str">
        <f>IF($BI$17+$BI$18&gt;0,$BI$17,"")</f>
        <v/>
      </c>
      <c r="AF18" s="135" t="str">
        <f>IF($AZ$14+$AZ$15&gt;0,$AZ$15,"")</f>
        <v/>
      </c>
      <c r="AG18" s="133" t="s">
        <v>4</v>
      </c>
      <c r="AH18" s="170" t="str">
        <f>IF($AZ$14+$AZ$15&gt;0,$AZ$14,"")</f>
        <v/>
      </c>
      <c r="AI18" s="135" t="str">
        <f>IF($AW$36+$AW$37&gt;0,$AW$37,"")</f>
        <v/>
      </c>
      <c r="AJ18" s="133" t="s">
        <v>4</v>
      </c>
      <c r="AK18" s="170" t="str">
        <f>IF($AW$36+$AW$37&gt;0,$AW$36,"")</f>
        <v/>
      </c>
      <c r="AL18" s="171"/>
      <c r="AM18" s="138"/>
      <c r="AN18" s="172"/>
      <c r="AO18" s="140">
        <f t="shared" si="5"/>
        <v>0</v>
      </c>
      <c r="AP18" s="141" t="s">
        <v>4</v>
      </c>
      <c r="AQ18" s="141">
        <f t="shared" si="6"/>
        <v>0</v>
      </c>
      <c r="AR18" s="143">
        <f t="shared" si="7"/>
        <v>0</v>
      </c>
      <c r="AS18" s="177">
        <f t="shared" si="8"/>
        <v>0</v>
      </c>
      <c r="AT18" s="180">
        <f t="shared" si="9"/>
        <v>10</v>
      </c>
      <c r="AU18" s="191"/>
      <c r="AV18" s="305" t="str">
        <f>$K$33</f>
        <v>ii</v>
      </c>
      <c r="AW18" s="308"/>
      <c r="AX18" s="217"/>
      <c r="AY18" s="305" t="str">
        <f>$K$33</f>
        <v>ii</v>
      </c>
      <c r="AZ18" s="308"/>
      <c r="BA18" s="217"/>
      <c r="BB18" s="305" t="str">
        <f>$K$30</f>
        <v>gg</v>
      </c>
      <c r="BC18" s="308"/>
      <c r="BD18" s="217"/>
      <c r="BE18" s="305" t="str">
        <f>$K$27</f>
        <v>ee</v>
      </c>
      <c r="BF18" s="308"/>
      <c r="BG18" s="217"/>
      <c r="BH18" s="305" t="str">
        <f>$K$34</f>
        <v>jj</v>
      </c>
      <c r="BI18" s="308"/>
      <c r="BJ18" s="220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3"/>
      <c r="DN18" s="163"/>
      <c r="DO18" s="163"/>
      <c r="DP18" s="163"/>
      <c r="DQ18" s="163"/>
      <c r="DR18" s="163"/>
      <c r="DS18" s="163"/>
      <c r="DT18" s="163"/>
      <c r="DU18" s="163"/>
      <c r="DV18" s="163"/>
      <c r="DW18" s="163"/>
      <c r="DX18" s="163"/>
      <c r="DY18" s="163"/>
      <c r="DZ18" s="163"/>
      <c r="EA18" s="163"/>
      <c r="EB18" s="163"/>
      <c r="EC18" s="163"/>
      <c r="ED18" s="163"/>
      <c r="EE18" s="163"/>
      <c r="EF18" s="163"/>
      <c r="EG18" s="163"/>
      <c r="EH18" s="163"/>
      <c r="EI18" s="163"/>
      <c r="EJ18" s="163"/>
      <c r="EK18" s="163"/>
      <c r="EL18" s="163"/>
      <c r="EM18" s="163"/>
      <c r="EN18" s="163"/>
      <c r="EO18" s="163"/>
      <c r="EP18" s="163"/>
      <c r="EQ18" s="163"/>
      <c r="ER18" s="163"/>
      <c r="ES18" s="163"/>
      <c r="ET18" s="163"/>
      <c r="EU18" s="163"/>
      <c r="EV18" s="163"/>
      <c r="EW18" s="163"/>
      <c r="EX18" s="163"/>
      <c r="EY18" s="163"/>
      <c r="EZ18" s="163"/>
      <c r="FA18" s="163"/>
      <c r="FB18" s="163"/>
      <c r="FC18" s="163"/>
      <c r="FD18" s="163"/>
      <c r="FE18" s="163"/>
      <c r="FF18" s="163"/>
      <c r="FG18" s="163"/>
      <c r="FH18" s="163"/>
      <c r="FI18" s="163"/>
      <c r="FJ18" s="163"/>
      <c r="FK18" s="163"/>
      <c r="FL18" s="163"/>
      <c r="FM18" s="163"/>
      <c r="FN18" s="163"/>
      <c r="FO18" s="163"/>
      <c r="FP18" s="163"/>
      <c r="FQ18" s="163"/>
      <c r="FR18" s="163"/>
      <c r="FS18" s="163"/>
      <c r="FT18" s="163"/>
      <c r="FU18" s="163"/>
      <c r="FV18" s="163"/>
      <c r="FW18" s="163"/>
      <c r="FX18" s="163"/>
      <c r="FY18" s="163"/>
      <c r="FZ18" s="163"/>
      <c r="GA18" s="163"/>
      <c r="GB18" s="163"/>
      <c r="GC18" s="163"/>
      <c r="GD18" s="163"/>
      <c r="GE18" s="163"/>
      <c r="GF18" s="163"/>
      <c r="GG18" s="163"/>
      <c r="GH18" s="163"/>
      <c r="GI18" s="163"/>
      <c r="GJ18" s="163"/>
      <c r="GK18" s="163"/>
      <c r="GL18" s="163"/>
      <c r="GM18" s="163"/>
      <c r="GN18" s="163"/>
      <c r="GO18" s="163"/>
      <c r="GP18" s="163"/>
      <c r="GQ18" s="163"/>
      <c r="GR18" s="163"/>
      <c r="GS18" s="163"/>
      <c r="GT18" s="163"/>
      <c r="GU18" s="163"/>
      <c r="GV18" s="163"/>
      <c r="GW18" s="163"/>
      <c r="GX18" s="163"/>
      <c r="GY18" s="163"/>
      <c r="GZ18" s="163"/>
      <c r="HA18" s="163"/>
      <c r="HB18" s="163"/>
      <c r="HC18" s="163"/>
      <c r="HD18" s="163"/>
      <c r="HE18" s="163"/>
      <c r="HF18" s="163"/>
      <c r="HG18" s="163"/>
      <c r="HH18" s="163"/>
      <c r="HI18" s="163"/>
      <c r="HJ18" s="163"/>
      <c r="HK18" s="163"/>
      <c r="HL18" s="163"/>
      <c r="HM18" s="163"/>
      <c r="HN18" s="163"/>
      <c r="HO18" s="163"/>
      <c r="HP18" s="163"/>
      <c r="HQ18" s="163"/>
      <c r="HR18" s="163"/>
      <c r="HS18" s="163"/>
      <c r="HT18" s="163"/>
      <c r="HU18" s="163"/>
      <c r="HV18" s="163"/>
      <c r="HW18" s="163"/>
      <c r="HX18" s="163"/>
      <c r="HY18" s="163"/>
      <c r="HZ18" s="163"/>
      <c r="IA18" s="163"/>
      <c r="IB18" s="163"/>
      <c r="IC18" s="163"/>
      <c r="ID18" s="163"/>
      <c r="IE18" s="163"/>
      <c r="IF18" s="163"/>
      <c r="IG18" s="163"/>
      <c r="IH18" s="163"/>
      <c r="II18" s="163"/>
      <c r="IJ18" s="163"/>
      <c r="IK18" s="163"/>
    </row>
    <row r="19" spans="1:245" ht="34.950000000000003" customHeight="1" x14ac:dyDescent="0.25">
      <c r="A19" s="194"/>
      <c r="B19" s="162"/>
      <c r="C19" s="162"/>
      <c r="D19" s="162"/>
      <c r="E19" s="162"/>
      <c r="F19" s="162"/>
      <c r="G19" s="162"/>
      <c r="H19" s="162"/>
      <c r="I19" s="162"/>
      <c r="J19" s="192"/>
      <c r="K19" s="212"/>
      <c r="L19" s="212"/>
      <c r="M19" s="193"/>
      <c r="N19" s="193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206"/>
      <c r="AT19" s="206"/>
      <c r="AU19" s="207"/>
      <c r="AV19" s="219"/>
      <c r="AW19" s="288"/>
      <c r="AX19" s="217"/>
      <c r="AY19" s="217"/>
      <c r="AZ19" s="288"/>
      <c r="BA19" s="217"/>
      <c r="BB19" s="219"/>
      <c r="BC19" s="288"/>
      <c r="BD19" s="217"/>
      <c r="BE19" s="219"/>
      <c r="BF19" s="288"/>
      <c r="BG19" s="217"/>
      <c r="BH19" s="219"/>
      <c r="BI19" s="288"/>
      <c r="BJ19" s="220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  <c r="DW19" s="163"/>
      <c r="DX19" s="163"/>
      <c r="DY19" s="163"/>
      <c r="DZ19" s="163"/>
      <c r="EA19" s="163"/>
      <c r="EB19" s="163"/>
      <c r="EC19" s="163"/>
      <c r="ED19" s="163"/>
      <c r="EE19" s="163"/>
      <c r="EF19" s="163"/>
      <c r="EG19" s="163"/>
      <c r="EH19" s="163"/>
      <c r="EI19" s="163"/>
      <c r="EJ19" s="163"/>
      <c r="EK19" s="163"/>
      <c r="EL19" s="163"/>
      <c r="EM19" s="163"/>
      <c r="EN19" s="163"/>
      <c r="EO19" s="163"/>
      <c r="EP19" s="163"/>
      <c r="EQ19" s="163"/>
      <c r="ER19" s="163"/>
      <c r="ES19" s="163"/>
      <c r="ET19" s="163"/>
      <c r="EU19" s="163"/>
      <c r="EV19" s="163"/>
      <c r="EW19" s="163"/>
      <c r="EX19" s="163"/>
      <c r="EY19" s="163"/>
      <c r="EZ19" s="163"/>
      <c r="FA19" s="163"/>
      <c r="FB19" s="163"/>
      <c r="FC19" s="163"/>
      <c r="FD19" s="163"/>
      <c r="FE19" s="163"/>
      <c r="FF19" s="163"/>
      <c r="FG19" s="163"/>
      <c r="FH19" s="163"/>
      <c r="FI19" s="163"/>
      <c r="FJ19" s="163"/>
      <c r="FK19" s="163"/>
      <c r="FL19" s="163"/>
      <c r="FM19" s="163"/>
      <c r="FN19" s="163"/>
      <c r="FO19" s="163"/>
      <c r="FP19" s="163"/>
      <c r="FQ19" s="163"/>
      <c r="FR19" s="163"/>
      <c r="FS19" s="163"/>
      <c r="FT19" s="163"/>
      <c r="FU19" s="163"/>
      <c r="FV19" s="163"/>
      <c r="FW19" s="163"/>
      <c r="FX19" s="163"/>
      <c r="FY19" s="163"/>
      <c r="FZ19" s="163"/>
      <c r="GA19" s="163"/>
      <c r="GB19" s="163"/>
      <c r="GC19" s="163"/>
      <c r="GD19" s="163"/>
      <c r="GE19" s="163"/>
      <c r="GF19" s="163"/>
      <c r="GG19" s="163"/>
      <c r="GH19" s="163"/>
      <c r="GI19" s="163"/>
      <c r="GJ19" s="163"/>
      <c r="GK19" s="163"/>
      <c r="GL19" s="163"/>
      <c r="GM19" s="163"/>
      <c r="GN19" s="163"/>
      <c r="GO19" s="163"/>
      <c r="GP19" s="163"/>
      <c r="GQ19" s="163"/>
      <c r="GR19" s="163"/>
      <c r="GS19" s="163"/>
      <c r="GT19" s="163"/>
      <c r="GU19" s="163"/>
      <c r="GV19" s="163"/>
      <c r="GW19" s="163"/>
      <c r="GX19" s="163"/>
      <c r="GY19" s="163"/>
      <c r="GZ19" s="163"/>
      <c r="HA19" s="163"/>
      <c r="HB19" s="163"/>
      <c r="HC19" s="163"/>
      <c r="HD19" s="163"/>
      <c r="HE19" s="163"/>
      <c r="HF19" s="163"/>
      <c r="HG19" s="163"/>
      <c r="HH19" s="163"/>
      <c r="HI19" s="163"/>
      <c r="HJ19" s="163"/>
      <c r="HK19" s="163"/>
      <c r="HL19" s="163"/>
      <c r="HM19" s="163"/>
      <c r="HN19" s="163"/>
      <c r="HO19" s="163"/>
      <c r="HP19" s="163"/>
      <c r="HQ19" s="163"/>
      <c r="HR19" s="163"/>
      <c r="HS19" s="163"/>
      <c r="HT19" s="163"/>
      <c r="HU19" s="163"/>
      <c r="HV19" s="163"/>
      <c r="HW19" s="163"/>
      <c r="HX19" s="163"/>
      <c r="HY19" s="163"/>
      <c r="HZ19" s="163"/>
      <c r="IA19" s="163"/>
      <c r="IB19" s="163"/>
      <c r="IC19" s="163"/>
      <c r="ID19" s="163"/>
      <c r="IE19" s="163"/>
      <c r="IF19" s="163"/>
      <c r="IG19" s="163"/>
      <c r="IH19" s="163"/>
      <c r="II19" s="163"/>
      <c r="IJ19" s="163"/>
      <c r="IK19" s="163"/>
    </row>
    <row r="20" spans="1:245" ht="34.950000000000003" customHeight="1" thickBot="1" x14ac:dyDescent="0.45">
      <c r="A20" s="194"/>
      <c r="B20" s="162"/>
      <c r="C20" s="162"/>
      <c r="D20" s="162"/>
      <c r="E20" s="162"/>
      <c r="F20" s="162"/>
      <c r="G20" s="162"/>
      <c r="H20" s="162"/>
      <c r="I20" s="162"/>
      <c r="J20" s="185"/>
      <c r="K20" s="467" t="s">
        <v>80</v>
      </c>
      <c r="L20" s="467"/>
      <c r="M20" s="467"/>
      <c r="N20" s="467"/>
      <c r="O20" s="467"/>
      <c r="P20" s="467"/>
      <c r="Q20" s="467"/>
      <c r="R20" s="467"/>
      <c r="S20" s="467"/>
      <c r="T20" s="189"/>
      <c r="U20" s="189"/>
      <c r="V20" s="189"/>
      <c r="W20" s="189"/>
      <c r="X20" s="189"/>
      <c r="Y20" s="189"/>
      <c r="Z20" s="189"/>
      <c r="AA20" s="189"/>
      <c r="AB20" s="189"/>
      <c r="AC20" s="467" t="s">
        <v>5</v>
      </c>
      <c r="AD20" s="467"/>
      <c r="AE20" s="467"/>
      <c r="AF20" s="467"/>
      <c r="AG20" s="467"/>
      <c r="AH20" s="467"/>
      <c r="AI20" s="467"/>
      <c r="AJ20" s="467"/>
      <c r="AK20" s="467"/>
      <c r="AL20" s="467"/>
      <c r="AM20" s="467"/>
      <c r="AN20" s="467"/>
      <c r="AO20" s="208"/>
      <c r="AP20" s="208"/>
      <c r="AQ20" s="208"/>
      <c r="AR20" s="208"/>
      <c r="AS20" s="209"/>
      <c r="AT20" s="210"/>
      <c r="AU20" s="206"/>
      <c r="AV20" s="306" t="str">
        <f>$K$24</f>
        <v>cc</v>
      </c>
      <c r="AW20" s="307"/>
      <c r="AX20" s="222"/>
      <c r="AY20" s="304" t="str">
        <f>$K$21</f>
        <v>aa</v>
      </c>
      <c r="AZ20" s="307"/>
      <c r="BA20" s="222"/>
      <c r="BB20" s="304" t="str">
        <f>$K$25</f>
        <v>dd</v>
      </c>
      <c r="BC20" s="307"/>
      <c r="BD20" s="227"/>
      <c r="BE20" s="304" t="str">
        <f>$K$25</f>
        <v>dd</v>
      </c>
      <c r="BF20" s="307"/>
      <c r="BG20" s="228"/>
      <c r="BH20" s="306" t="str">
        <f>$K$27</f>
        <v>ee</v>
      </c>
      <c r="BI20" s="307"/>
      <c r="BJ20" s="220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63"/>
      <c r="DU20" s="163"/>
      <c r="DV20" s="163"/>
      <c r="DW20" s="163"/>
      <c r="DX20" s="163"/>
      <c r="DY20" s="163"/>
      <c r="DZ20" s="163"/>
      <c r="EA20" s="163"/>
      <c r="EB20" s="163"/>
      <c r="EC20" s="163"/>
      <c r="ED20" s="163"/>
      <c r="EE20" s="163"/>
      <c r="EF20" s="163"/>
      <c r="EG20" s="163"/>
      <c r="EH20" s="163"/>
      <c r="EI20" s="163"/>
      <c r="EJ20" s="163"/>
      <c r="EK20" s="163"/>
      <c r="EL20" s="163"/>
      <c r="EM20" s="163"/>
      <c r="EN20" s="163"/>
      <c r="EO20" s="163"/>
      <c r="EP20" s="163"/>
      <c r="EQ20" s="163"/>
      <c r="ER20" s="163"/>
      <c r="ES20" s="163"/>
      <c r="ET20" s="163"/>
      <c r="EU20" s="163"/>
      <c r="EV20" s="163"/>
      <c r="EW20" s="163"/>
      <c r="EX20" s="163"/>
      <c r="EY20" s="163"/>
      <c r="EZ20" s="163"/>
      <c r="FA20" s="163"/>
      <c r="FB20" s="163"/>
      <c r="FC20" s="163"/>
      <c r="FD20" s="163"/>
      <c r="FE20" s="163"/>
      <c r="FF20" s="163"/>
      <c r="FG20" s="163"/>
      <c r="FH20" s="163"/>
      <c r="FI20" s="163"/>
      <c r="FJ20" s="163"/>
      <c r="FK20" s="163"/>
      <c r="FL20" s="163"/>
      <c r="FM20" s="163"/>
      <c r="FN20" s="163"/>
      <c r="FO20" s="163"/>
      <c r="FP20" s="163"/>
      <c r="FQ20" s="163"/>
      <c r="FR20" s="163"/>
      <c r="FS20" s="163"/>
      <c r="FT20" s="163"/>
      <c r="FU20" s="163"/>
      <c r="FV20" s="163"/>
      <c r="FW20" s="163"/>
      <c r="FX20" s="163"/>
      <c r="FY20" s="163"/>
      <c r="FZ20" s="163"/>
      <c r="GA20" s="163"/>
      <c r="GB20" s="163"/>
      <c r="GC20" s="163"/>
      <c r="GD20" s="163"/>
      <c r="GE20" s="163"/>
      <c r="GF20" s="163"/>
      <c r="GG20" s="163"/>
      <c r="GH20" s="163"/>
      <c r="GI20" s="163"/>
      <c r="GJ20" s="163"/>
      <c r="GK20" s="163"/>
      <c r="GL20" s="163"/>
      <c r="GM20" s="163"/>
      <c r="GN20" s="163"/>
      <c r="GO20" s="163"/>
      <c r="GP20" s="163"/>
      <c r="GQ20" s="163"/>
      <c r="GR20" s="163"/>
      <c r="GS20" s="163"/>
      <c r="GT20" s="163"/>
      <c r="GU20" s="163"/>
      <c r="GV20" s="163"/>
      <c r="GW20" s="163"/>
      <c r="GX20" s="163"/>
      <c r="GY20" s="163"/>
      <c r="GZ20" s="163"/>
      <c r="HA20" s="163"/>
      <c r="HB20" s="163"/>
      <c r="HC20" s="163"/>
      <c r="HD20" s="163"/>
      <c r="HE20" s="163"/>
      <c r="HF20" s="163"/>
      <c r="HG20" s="163"/>
      <c r="HH20" s="163"/>
      <c r="HI20" s="163"/>
      <c r="HJ20" s="163"/>
      <c r="HK20" s="163"/>
      <c r="HL20" s="163"/>
      <c r="HM20" s="163"/>
      <c r="HN20" s="163"/>
      <c r="HO20" s="163"/>
      <c r="HP20" s="163"/>
      <c r="HQ20" s="163"/>
      <c r="HR20" s="163"/>
      <c r="HS20" s="163"/>
      <c r="HT20" s="163"/>
      <c r="HU20" s="163"/>
      <c r="HV20" s="163"/>
      <c r="HW20" s="163"/>
      <c r="HX20" s="163"/>
      <c r="HY20" s="163"/>
      <c r="HZ20" s="163"/>
      <c r="IA20" s="163"/>
      <c r="IB20" s="163"/>
      <c r="IC20" s="163"/>
      <c r="ID20" s="163"/>
      <c r="IE20" s="163"/>
      <c r="IF20" s="163"/>
      <c r="IG20" s="163"/>
      <c r="IH20" s="163"/>
      <c r="II20" s="163"/>
      <c r="IJ20" s="163"/>
      <c r="IK20" s="163"/>
    </row>
    <row r="21" spans="1:245" ht="34.950000000000003" customHeight="1" thickTop="1" thickBot="1" x14ac:dyDescent="0.3">
      <c r="A21" s="194"/>
      <c r="B21" s="162"/>
      <c r="C21" s="162"/>
      <c r="D21" s="162"/>
      <c r="E21" s="162"/>
      <c r="F21" s="162"/>
      <c r="G21" s="162"/>
      <c r="H21" s="162"/>
      <c r="I21" s="162"/>
      <c r="J21" s="197" t="s">
        <v>6</v>
      </c>
      <c r="K21" s="472" t="s">
        <v>7</v>
      </c>
      <c r="L21" s="472"/>
      <c r="M21" s="472"/>
      <c r="N21" s="472"/>
      <c r="O21" s="472"/>
      <c r="P21" s="472"/>
      <c r="Q21" s="472"/>
      <c r="R21" s="472"/>
      <c r="S21" s="472"/>
      <c r="T21" s="189"/>
      <c r="U21" s="189"/>
      <c r="V21" s="189"/>
      <c r="W21" s="189"/>
      <c r="X21" s="189"/>
      <c r="Y21" s="189"/>
      <c r="Z21" s="189"/>
      <c r="AA21" s="189"/>
      <c r="AB21" s="189"/>
      <c r="AC21" s="469" t="str">
        <f ca="1">$I$9</f>
        <v>aa</v>
      </c>
      <c r="AD21" s="470"/>
      <c r="AE21" s="470"/>
      <c r="AF21" s="470"/>
      <c r="AG21" s="470"/>
      <c r="AH21" s="470"/>
      <c r="AI21" s="470"/>
      <c r="AJ21" s="470"/>
      <c r="AK21" s="470"/>
      <c r="AL21" s="470"/>
      <c r="AM21" s="470"/>
      <c r="AN21" s="471"/>
      <c r="AO21" s="198"/>
      <c r="AP21" s="198"/>
      <c r="AQ21" s="198"/>
      <c r="AR21" s="198"/>
      <c r="AS21" s="198"/>
      <c r="AT21" s="198"/>
      <c r="AU21" s="207"/>
      <c r="AV21" s="305" t="str">
        <f>$K$31</f>
        <v>hh</v>
      </c>
      <c r="AW21" s="308"/>
      <c r="AX21" s="217"/>
      <c r="AY21" s="305" t="str">
        <f>$K$28</f>
        <v>ff</v>
      </c>
      <c r="AZ21" s="308"/>
      <c r="BA21" s="227"/>
      <c r="BB21" s="305" t="str">
        <f>$K$31</f>
        <v>hh</v>
      </c>
      <c r="BC21" s="308"/>
      <c r="BD21" s="227"/>
      <c r="BE21" s="305" t="str">
        <f>$K$34</f>
        <v>jj</v>
      </c>
      <c r="BF21" s="308"/>
      <c r="BG21" s="228"/>
      <c r="BH21" s="305" t="str">
        <f>$K$33</f>
        <v>ii</v>
      </c>
      <c r="BI21" s="308"/>
      <c r="BJ21" s="220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3"/>
      <c r="DO21" s="163"/>
      <c r="DP21" s="163"/>
      <c r="DQ21" s="163"/>
      <c r="DR21" s="163"/>
      <c r="DS21" s="163"/>
      <c r="DT21" s="163"/>
      <c r="DU21" s="163"/>
      <c r="DV21" s="163"/>
      <c r="DW21" s="163"/>
      <c r="DX21" s="163"/>
      <c r="DY21" s="163"/>
      <c r="DZ21" s="163"/>
      <c r="EA21" s="163"/>
      <c r="EB21" s="163"/>
      <c r="EC21" s="163"/>
      <c r="ED21" s="163"/>
      <c r="EE21" s="163"/>
      <c r="EF21" s="163"/>
      <c r="EG21" s="163"/>
      <c r="EH21" s="163"/>
      <c r="EI21" s="163"/>
      <c r="EJ21" s="163"/>
      <c r="EK21" s="163"/>
      <c r="EL21" s="163"/>
      <c r="EM21" s="163"/>
      <c r="EN21" s="163"/>
      <c r="EO21" s="163"/>
      <c r="EP21" s="163"/>
      <c r="EQ21" s="163"/>
      <c r="ER21" s="163"/>
      <c r="ES21" s="163"/>
      <c r="ET21" s="163"/>
      <c r="EU21" s="163"/>
      <c r="EV21" s="163"/>
      <c r="EW21" s="163"/>
      <c r="EX21" s="163"/>
      <c r="EY21" s="163"/>
      <c r="EZ21" s="163"/>
      <c r="FA21" s="163"/>
      <c r="FB21" s="163"/>
      <c r="FC21" s="163"/>
      <c r="FD21" s="163"/>
      <c r="FE21" s="163"/>
      <c r="FF21" s="163"/>
      <c r="FG21" s="163"/>
      <c r="FH21" s="163"/>
      <c r="FI21" s="163"/>
      <c r="FJ21" s="163"/>
      <c r="FK21" s="163"/>
      <c r="FL21" s="163"/>
      <c r="FM21" s="163"/>
      <c r="FN21" s="163"/>
      <c r="FO21" s="163"/>
      <c r="FP21" s="163"/>
      <c r="FQ21" s="163"/>
      <c r="FR21" s="163"/>
      <c r="FS21" s="163"/>
      <c r="FT21" s="163"/>
      <c r="FU21" s="163"/>
      <c r="FV21" s="163"/>
      <c r="FW21" s="163"/>
      <c r="FX21" s="163"/>
      <c r="FY21" s="163"/>
      <c r="FZ21" s="163"/>
      <c r="GA21" s="163"/>
      <c r="GB21" s="163"/>
      <c r="GC21" s="163"/>
      <c r="GD21" s="163"/>
      <c r="GE21" s="163"/>
      <c r="GF21" s="163"/>
      <c r="GG21" s="163"/>
      <c r="GH21" s="163"/>
      <c r="GI21" s="163"/>
      <c r="GJ21" s="163"/>
      <c r="GK21" s="163"/>
      <c r="GL21" s="163"/>
      <c r="GM21" s="163"/>
      <c r="GN21" s="163"/>
      <c r="GO21" s="163"/>
      <c r="GP21" s="163"/>
      <c r="GQ21" s="163"/>
      <c r="GR21" s="163"/>
      <c r="GS21" s="163"/>
      <c r="GT21" s="163"/>
      <c r="GU21" s="163"/>
      <c r="GV21" s="163"/>
      <c r="GW21" s="163"/>
      <c r="GX21" s="163"/>
      <c r="GY21" s="163"/>
      <c r="GZ21" s="163"/>
      <c r="HA21" s="163"/>
      <c r="HB21" s="163"/>
      <c r="HC21" s="163"/>
      <c r="HD21" s="163"/>
      <c r="HE21" s="163"/>
      <c r="HF21" s="163"/>
      <c r="HG21" s="163"/>
      <c r="HH21" s="163"/>
      <c r="HI21" s="163"/>
      <c r="HJ21" s="163"/>
      <c r="HK21" s="163"/>
      <c r="HL21" s="163"/>
      <c r="HM21" s="163"/>
      <c r="HN21" s="163"/>
      <c r="HO21" s="163"/>
      <c r="HP21" s="163"/>
      <c r="HQ21" s="163"/>
      <c r="HR21" s="163"/>
      <c r="HS21" s="163"/>
      <c r="HT21" s="163"/>
      <c r="HU21" s="163"/>
      <c r="HV21" s="163"/>
      <c r="HW21" s="163"/>
      <c r="HX21" s="163"/>
      <c r="HY21" s="163"/>
      <c r="HZ21" s="163"/>
      <c r="IA21" s="163"/>
      <c r="IB21" s="163"/>
      <c r="IC21" s="163"/>
      <c r="ID21" s="163"/>
      <c r="IE21" s="163"/>
      <c r="IF21" s="163"/>
      <c r="IG21" s="163"/>
      <c r="IH21" s="163"/>
      <c r="II21" s="163"/>
      <c r="IJ21" s="163"/>
      <c r="IK21" s="163"/>
    </row>
    <row r="22" spans="1:245" ht="34.950000000000003" customHeight="1" thickTop="1" thickBot="1" x14ac:dyDescent="0.45">
      <c r="A22" s="194"/>
      <c r="B22" s="162"/>
      <c r="C22" s="162"/>
      <c r="D22" s="162"/>
      <c r="E22" s="162"/>
      <c r="F22" s="162"/>
      <c r="G22" s="162"/>
      <c r="H22" s="162"/>
      <c r="I22" s="162"/>
      <c r="J22" s="197" t="s">
        <v>9</v>
      </c>
      <c r="K22" s="472" t="s">
        <v>10</v>
      </c>
      <c r="L22" s="472"/>
      <c r="M22" s="472"/>
      <c r="N22" s="472"/>
      <c r="O22" s="472"/>
      <c r="P22" s="472"/>
      <c r="Q22" s="472"/>
      <c r="R22" s="472"/>
      <c r="S22" s="472"/>
      <c r="T22" s="189"/>
      <c r="U22" s="189"/>
      <c r="V22" s="189"/>
      <c r="W22" s="189"/>
      <c r="X22" s="189"/>
      <c r="Y22" s="189"/>
      <c r="Z22" s="473" t="s">
        <v>37</v>
      </c>
      <c r="AA22" s="473"/>
      <c r="AB22" s="467"/>
      <c r="AC22" s="469" t="str">
        <f ca="1">$I$10</f>
        <v>bb</v>
      </c>
      <c r="AD22" s="470"/>
      <c r="AE22" s="470"/>
      <c r="AF22" s="470"/>
      <c r="AG22" s="470"/>
      <c r="AH22" s="470"/>
      <c r="AI22" s="470"/>
      <c r="AJ22" s="470"/>
      <c r="AK22" s="470"/>
      <c r="AL22" s="470"/>
      <c r="AM22" s="470"/>
      <c r="AN22" s="471"/>
      <c r="AO22" s="208"/>
      <c r="AP22" s="208"/>
      <c r="AQ22" s="208"/>
      <c r="AR22" s="208"/>
      <c r="AS22" s="209"/>
      <c r="AT22" s="210"/>
      <c r="AU22" s="206"/>
      <c r="AV22" s="284"/>
      <c r="AW22" s="468"/>
      <c r="AX22" s="284"/>
      <c r="AY22" s="285"/>
      <c r="AZ22" s="468"/>
      <c r="BA22" s="284"/>
      <c r="BB22" s="285"/>
      <c r="BC22" s="468"/>
      <c r="BD22" s="284"/>
      <c r="BE22" s="285"/>
      <c r="BF22" s="468"/>
      <c r="BG22" s="284"/>
      <c r="BH22" s="285"/>
      <c r="BI22" s="189"/>
      <c r="BJ22" s="220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3"/>
      <c r="DG22" s="163"/>
      <c r="DH22" s="163"/>
      <c r="DI22" s="163"/>
      <c r="DJ22" s="163"/>
      <c r="DK22" s="163"/>
      <c r="DL22" s="163"/>
      <c r="DM22" s="163"/>
      <c r="DN22" s="163"/>
      <c r="DO22" s="163"/>
      <c r="DP22" s="163"/>
      <c r="DQ22" s="163"/>
      <c r="DR22" s="163"/>
      <c r="DS22" s="163"/>
      <c r="DT22" s="163"/>
      <c r="DU22" s="163"/>
      <c r="DV22" s="163"/>
      <c r="DW22" s="163"/>
      <c r="DX22" s="163"/>
      <c r="DY22" s="163"/>
      <c r="DZ22" s="163"/>
      <c r="EA22" s="163"/>
      <c r="EB22" s="163"/>
      <c r="EC22" s="163"/>
      <c r="ED22" s="163"/>
      <c r="EE22" s="163"/>
      <c r="EF22" s="163"/>
      <c r="EG22" s="163"/>
      <c r="EH22" s="163"/>
      <c r="EI22" s="163"/>
      <c r="EJ22" s="163"/>
      <c r="EK22" s="163"/>
      <c r="EL22" s="163"/>
      <c r="EM22" s="163"/>
      <c r="EN22" s="163"/>
      <c r="EO22" s="163"/>
      <c r="EP22" s="163"/>
      <c r="EQ22" s="163"/>
      <c r="ER22" s="163"/>
      <c r="ES22" s="163"/>
      <c r="ET22" s="163"/>
      <c r="EU22" s="163"/>
      <c r="EV22" s="163"/>
      <c r="EW22" s="163"/>
      <c r="EX22" s="163"/>
      <c r="EY22" s="163"/>
      <c r="EZ22" s="163"/>
      <c r="FA22" s="163"/>
      <c r="FB22" s="163"/>
      <c r="FC22" s="163"/>
      <c r="FD22" s="163"/>
      <c r="FE22" s="163"/>
      <c r="FF22" s="163"/>
      <c r="FG22" s="163"/>
      <c r="FH22" s="163"/>
      <c r="FI22" s="163"/>
      <c r="FJ22" s="163"/>
      <c r="FK22" s="163"/>
      <c r="FL22" s="163"/>
      <c r="FM22" s="163"/>
      <c r="FN22" s="163"/>
      <c r="FO22" s="163"/>
      <c r="FP22" s="163"/>
      <c r="FQ22" s="163"/>
      <c r="FR22" s="163"/>
      <c r="FS22" s="163"/>
      <c r="FT22" s="163"/>
      <c r="FU22" s="163"/>
      <c r="FV22" s="163"/>
      <c r="FW22" s="163"/>
      <c r="FX22" s="163"/>
      <c r="FY22" s="163"/>
      <c r="FZ22" s="163"/>
      <c r="GA22" s="163"/>
      <c r="GB22" s="163"/>
      <c r="GC22" s="163"/>
      <c r="GD22" s="163"/>
      <c r="GE22" s="163"/>
      <c r="GF22" s="163"/>
      <c r="GG22" s="163"/>
      <c r="GH22" s="163"/>
      <c r="GI22" s="163"/>
      <c r="GJ22" s="163"/>
      <c r="GK22" s="163"/>
      <c r="GL22" s="163"/>
      <c r="GM22" s="163"/>
      <c r="GN22" s="163"/>
      <c r="GO22" s="163"/>
      <c r="GP22" s="163"/>
      <c r="GQ22" s="163"/>
      <c r="GR22" s="163"/>
      <c r="GS22" s="163"/>
      <c r="GT22" s="163"/>
      <c r="GU22" s="163"/>
      <c r="GV22" s="163"/>
      <c r="GW22" s="163"/>
      <c r="GX22" s="163"/>
      <c r="GY22" s="163"/>
      <c r="GZ22" s="163"/>
      <c r="HA22" s="163"/>
      <c r="HB22" s="163"/>
      <c r="HC22" s="163"/>
      <c r="HD22" s="163"/>
      <c r="HE22" s="163"/>
      <c r="HF22" s="163"/>
      <c r="HG22" s="163"/>
      <c r="HH22" s="163"/>
      <c r="HI22" s="163"/>
      <c r="HJ22" s="163"/>
      <c r="HK22" s="163"/>
      <c r="HL22" s="163"/>
      <c r="HM22" s="163"/>
      <c r="HN22" s="163"/>
      <c r="HO22" s="163"/>
      <c r="HP22" s="163"/>
      <c r="HQ22" s="163"/>
      <c r="HR22" s="163"/>
      <c r="HS22" s="163"/>
      <c r="HT22" s="163"/>
      <c r="HU22" s="163"/>
      <c r="HV22" s="163"/>
      <c r="HW22" s="163"/>
      <c r="HX22" s="163"/>
      <c r="HY22" s="163"/>
      <c r="HZ22" s="163"/>
      <c r="IA22" s="163"/>
      <c r="IB22" s="163"/>
      <c r="IC22" s="163"/>
      <c r="ID22" s="163"/>
      <c r="IE22" s="163"/>
      <c r="IF22" s="163"/>
      <c r="IG22" s="163"/>
      <c r="IH22" s="163"/>
      <c r="II22" s="163"/>
      <c r="IJ22" s="163"/>
      <c r="IK22" s="163"/>
    </row>
    <row r="23" spans="1:245" ht="36" customHeight="1" thickTop="1" thickBot="1" x14ac:dyDescent="0.45">
      <c r="A23" s="194"/>
      <c r="B23" s="162"/>
      <c r="C23" s="162"/>
      <c r="D23" s="162"/>
      <c r="E23" s="162"/>
      <c r="F23" s="162"/>
      <c r="G23" s="162"/>
      <c r="H23" s="162"/>
      <c r="I23" s="162"/>
      <c r="J23" s="197"/>
      <c r="K23" s="213"/>
      <c r="L23" s="213"/>
      <c r="M23" s="213"/>
      <c r="N23" s="213"/>
      <c r="O23" s="213"/>
      <c r="P23" s="213"/>
      <c r="Q23" s="213"/>
      <c r="R23" s="282"/>
      <c r="S23" s="282"/>
      <c r="T23" s="189"/>
      <c r="U23" s="189"/>
      <c r="V23" s="189"/>
      <c r="W23" s="189"/>
      <c r="X23" s="189"/>
      <c r="Y23" s="189"/>
      <c r="Z23" s="189"/>
      <c r="AA23" s="189"/>
      <c r="AB23" s="189"/>
      <c r="AC23" s="198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8"/>
      <c r="AP23" s="208"/>
      <c r="AQ23" s="208"/>
      <c r="AR23" s="208"/>
      <c r="AS23" s="209"/>
      <c r="AT23" s="210"/>
      <c r="AU23" s="206"/>
      <c r="AV23" s="286" t="s">
        <v>38</v>
      </c>
      <c r="AW23" s="468"/>
      <c r="AX23" s="287"/>
      <c r="AY23" s="286" t="s">
        <v>39</v>
      </c>
      <c r="AZ23" s="468"/>
      <c r="BA23" s="287"/>
      <c r="BB23" s="286" t="s">
        <v>40</v>
      </c>
      <c r="BC23" s="468"/>
      <c r="BD23" s="287"/>
      <c r="BE23" s="286" t="s">
        <v>41</v>
      </c>
      <c r="BF23" s="468"/>
      <c r="BG23" s="287"/>
      <c r="BH23" s="287"/>
      <c r="BI23" s="218"/>
      <c r="BJ23" s="220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3"/>
      <c r="DG23" s="163"/>
      <c r="DH23" s="163"/>
      <c r="DI23" s="163"/>
      <c r="DJ23" s="163"/>
      <c r="DK23" s="163"/>
      <c r="DL23" s="163"/>
      <c r="DM23" s="163"/>
      <c r="DN23" s="163"/>
      <c r="DO23" s="163"/>
      <c r="DP23" s="163"/>
      <c r="DQ23" s="163"/>
      <c r="DR23" s="163"/>
      <c r="DS23" s="163"/>
      <c r="DT23" s="163"/>
      <c r="DU23" s="163"/>
      <c r="DV23" s="163"/>
      <c r="DW23" s="163"/>
      <c r="DX23" s="163"/>
      <c r="DY23" s="163"/>
      <c r="DZ23" s="163"/>
      <c r="EA23" s="163"/>
      <c r="EB23" s="163"/>
      <c r="EC23" s="163"/>
      <c r="ED23" s="163"/>
      <c r="EE23" s="163"/>
      <c r="EF23" s="163"/>
      <c r="EG23" s="163"/>
      <c r="EH23" s="163"/>
      <c r="EI23" s="163"/>
      <c r="EJ23" s="163"/>
      <c r="EK23" s="163"/>
      <c r="EL23" s="163"/>
      <c r="EM23" s="163"/>
      <c r="EN23" s="163"/>
      <c r="EO23" s="163"/>
      <c r="EP23" s="163"/>
      <c r="EQ23" s="163"/>
      <c r="ER23" s="163"/>
      <c r="ES23" s="163"/>
      <c r="ET23" s="163"/>
      <c r="EU23" s="163"/>
      <c r="EV23" s="163"/>
      <c r="EW23" s="163"/>
      <c r="EX23" s="163"/>
      <c r="EY23" s="163"/>
      <c r="EZ23" s="163"/>
      <c r="FA23" s="163"/>
      <c r="FB23" s="163"/>
      <c r="FC23" s="163"/>
      <c r="FD23" s="163"/>
      <c r="FE23" s="163"/>
      <c r="FF23" s="163"/>
      <c r="FG23" s="163"/>
      <c r="FH23" s="163"/>
      <c r="FI23" s="163"/>
      <c r="FJ23" s="163"/>
      <c r="FK23" s="163"/>
      <c r="FL23" s="163"/>
      <c r="FM23" s="163"/>
      <c r="FN23" s="163"/>
      <c r="FO23" s="163"/>
      <c r="FP23" s="163"/>
      <c r="FQ23" s="163"/>
      <c r="FR23" s="163"/>
      <c r="FS23" s="163"/>
      <c r="FT23" s="163"/>
      <c r="FU23" s="163"/>
      <c r="FV23" s="163"/>
      <c r="FW23" s="163"/>
      <c r="FX23" s="163"/>
      <c r="FY23" s="163"/>
      <c r="FZ23" s="163"/>
      <c r="GA23" s="163"/>
      <c r="GB23" s="163"/>
      <c r="GC23" s="163"/>
      <c r="GD23" s="163"/>
      <c r="GE23" s="163"/>
      <c r="GF23" s="163"/>
      <c r="GG23" s="163"/>
      <c r="GH23" s="163"/>
      <c r="GI23" s="163"/>
      <c r="GJ23" s="163"/>
      <c r="GK23" s="163"/>
      <c r="GL23" s="163"/>
      <c r="GM23" s="163"/>
      <c r="GN23" s="163"/>
      <c r="GO23" s="163"/>
      <c r="GP23" s="163"/>
      <c r="GQ23" s="163"/>
      <c r="GR23" s="163"/>
      <c r="GS23" s="163"/>
      <c r="GT23" s="163"/>
      <c r="GU23" s="163"/>
      <c r="GV23" s="163"/>
      <c r="GW23" s="163"/>
      <c r="GX23" s="163"/>
      <c r="GY23" s="163"/>
      <c r="GZ23" s="163"/>
      <c r="HA23" s="163"/>
      <c r="HB23" s="163"/>
      <c r="HC23" s="163"/>
      <c r="HD23" s="163"/>
      <c r="HE23" s="163"/>
      <c r="HF23" s="163"/>
      <c r="HG23" s="163"/>
      <c r="HH23" s="163"/>
      <c r="HI23" s="163"/>
      <c r="HJ23" s="163"/>
      <c r="HK23" s="163"/>
      <c r="HL23" s="163"/>
      <c r="HM23" s="163"/>
      <c r="HN23" s="163"/>
      <c r="HO23" s="163"/>
      <c r="HP23" s="163"/>
      <c r="HQ23" s="163"/>
      <c r="HR23" s="163"/>
      <c r="HS23" s="163"/>
      <c r="HT23" s="163"/>
      <c r="HU23" s="163"/>
      <c r="HV23" s="163"/>
      <c r="HW23" s="163"/>
      <c r="HX23" s="163"/>
      <c r="HY23" s="163"/>
      <c r="HZ23" s="163"/>
      <c r="IA23" s="163"/>
      <c r="IB23" s="163"/>
      <c r="IC23" s="163"/>
      <c r="ID23" s="163"/>
      <c r="IE23" s="163"/>
      <c r="IF23" s="163"/>
      <c r="IG23" s="163"/>
      <c r="IH23" s="163"/>
      <c r="II23" s="163"/>
      <c r="IJ23" s="163"/>
      <c r="IK23" s="163"/>
    </row>
    <row r="24" spans="1:245" ht="34.950000000000003" customHeight="1" thickTop="1" thickBot="1" x14ac:dyDescent="0.45">
      <c r="A24" s="194"/>
      <c r="B24" s="162"/>
      <c r="C24" s="162"/>
      <c r="D24" s="162"/>
      <c r="E24" s="162"/>
      <c r="F24" s="162"/>
      <c r="G24" s="162"/>
      <c r="H24" s="162"/>
      <c r="I24" s="162"/>
      <c r="J24" s="197" t="s">
        <v>12</v>
      </c>
      <c r="K24" s="472" t="s">
        <v>13</v>
      </c>
      <c r="L24" s="472"/>
      <c r="M24" s="472"/>
      <c r="N24" s="472"/>
      <c r="O24" s="472"/>
      <c r="P24" s="472"/>
      <c r="Q24" s="472"/>
      <c r="R24" s="472"/>
      <c r="S24" s="472"/>
      <c r="T24" s="189"/>
      <c r="U24" s="189"/>
      <c r="V24" s="189"/>
      <c r="W24" s="189"/>
      <c r="X24" s="189"/>
      <c r="Y24" s="189"/>
      <c r="Z24" s="473" t="s">
        <v>43</v>
      </c>
      <c r="AA24" s="473"/>
      <c r="AB24" s="467"/>
      <c r="AC24" s="469" t="str">
        <f ca="1">$I$11</f>
        <v>cc</v>
      </c>
      <c r="AD24" s="470"/>
      <c r="AE24" s="470"/>
      <c r="AF24" s="470"/>
      <c r="AG24" s="470"/>
      <c r="AH24" s="470"/>
      <c r="AI24" s="470"/>
      <c r="AJ24" s="470"/>
      <c r="AK24" s="470"/>
      <c r="AL24" s="470"/>
      <c r="AM24" s="470"/>
      <c r="AN24" s="471"/>
      <c r="AO24" s="208"/>
      <c r="AP24" s="208"/>
      <c r="AQ24" s="208"/>
      <c r="AR24" s="208"/>
      <c r="AS24" s="209"/>
      <c r="AT24" s="210"/>
      <c r="AU24" s="206"/>
      <c r="AV24" s="304" t="str">
        <f>$K$22</f>
        <v>bb</v>
      </c>
      <c r="AW24" s="307"/>
      <c r="AX24" s="226"/>
      <c r="AY24" s="304" t="str">
        <f>$K$25</f>
        <v>dd</v>
      </c>
      <c r="AZ24" s="307"/>
      <c r="BA24" s="226"/>
      <c r="BB24" s="304" t="str">
        <f>$K$27</f>
        <v>ee</v>
      </c>
      <c r="BC24" s="307"/>
      <c r="BD24" s="227"/>
      <c r="BE24" s="304" t="str">
        <f>$K$30</f>
        <v>gg</v>
      </c>
      <c r="BF24" s="307"/>
      <c r="BG24" s="228"/>
      <c r="BH24" s="218"/>
      <c r="BI24" s="218"/>
      <c r="BJ24" s="220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K24" s="163"/>
      <c r="DL24" s="163"/>
      <c r="DM24" s="163"/>
      <c r="DN24" s="163"/>
      <c r="DO24" s="163"/>
      <c r="DP24" s="163"/>
      <c r="DQ24" s="163"/>
      <c r="DR24" s="163"/>
      <c r="DS24" s="163"/>
      <c r="DT24" s="163"/>
      <c r="DU24" s="163"/>
      <c r="DV24" s="163"/>
      <c r="DW24" s="163"/>
      <c r="DX24" s="163"/>
      <c r="DY24" s="163"/>
      <c r="DZ24" s="163"/>
      <c r="EA24" s="163"/>
      <c r="EB24" s="163"/>
      <c r="EC24" s="163"/>
      <c r="ED24" s="163"/>
      <c r="EE24" s="163"/>
      <c r="EF24" s="163"/>
      <c r="EG24" s="163"/>
      <c r="EH24" s="163"/>
      <c r="EI24" s="163"/>
      <c r="EJ24" s="163"/>
      <c r="EK24" s="163"/>
      <c r="EL24" s="163"/>
      <c r="EM24" s="163"/>
      <c r="EN24" s="163"/>
      <c r="EO24" s="163"/>
      <c r="EP24" s="163"/>
      <c r="EQ24" s="163"/>
      <c r="ER24" s="163"/>
      <c r="ES24" s="163"/>
      <c r="ET24" s="163"/>
      <c r="EU24" s="163"/>
      <c r="EV24" s="163"/>
      <c r="EW24" s="163"/>
      <c r="EX24" s="163"/>
      <c r="EY24" s="163"/>
      <c r="EZ24" s="163"/>
      <c r="FA24" s="163"/>
      <c r="FB24" s="163"/>
      <c r="FC24" s="163"/>
      <c r="FD24" s="163"/>
      <c r="FE24" s="163"/>
      <c r="FF24" s="163"/>
      <c r="FG24" s="163"/>
      <c r="FH24" s="163"/>
      <c r="FI24" s="163"/>
      <c r="FJ24" s="163"/>
      <c r="FK24" s="163"/>
      <c r="FL24" s="163"/>
      <c r="FM24" s="163"/>
      <c r="FN24" s="163"/>
      <c r="FO24" s="163"/>
      <c r="FP24" s="163"/>
      <c r="FQ24" s="163"/>
      <c r="FR24" s="163"/>
      <c r="FS24" s="163"/>
      <c r="FT24" s="163"/>
      <c r="FU24" s="163"/>
      <c r="FV24" s="163"/>
      <c r="FW24" s="163"/>
      <c r="FX24" s="163"/>
      <c r="FY24" s="163"/>
      <c r="FZ24" s="163"/>
      <c r="GA24" s="163"/>
      <c r="GB24" s="163"/>
      <c r="GC24" s="163"/>
      <c r="GD24" s="163"/>
      <c r="GE24" s="163"/>
      <c r="GF24" s="163"/>
      <c r="GG24" s="163"/>
      <c r="GH24" s="163"/>
      <c r="GI24" s="163"/>
      <c r="GJ24" s="163"/>
      <c r="GK24" s="163"/>
      <c r="GL24" s="163"/>
      <c r="GM24" s="163"/>
      <c r="GN24" s="163"/>
      <c r="GO24" s="163"/>
      <c r="GP24" s="163"/>
      <c r="GQ24" s="163"/>
      <c r="GR24" s="163"/>
      <c r="GS24" s="163"/>
      <c r="GT24" s="163"/>
      <c r="GU24" s="163"/>
      <c r="GV24" s="163"/>
      <c r="GW24" s="163"/>
      <c r="GX24" s="163"/>
      <c r="GY24" s="163"/>
      <c r="GZ24" s="163"/>
      <c r="HA24" s="163"/>
      <c r="HB24" s="163"/>
      <c r="HC24" s="163"/>
      <c r="HD24" s="163"/>
      <c r="HE24" s="163"/>
      <c r="HF24" s="163"/>
      <c r="HG24" s="163"/>
      <c r="HH24" s="163"/>
      <c r="HI24" s="163"/>
      <c r="HJ24" s="163"/>
      <c r="HK24" s="163"/>
      <c r="HL24" s="163"/>
      <c r="HM24" s="163"/>
      <c r="HN24" s="163"/>
      <c r="HO24" s="163"/>
      <c r="HP24" s="163"/>
      <c r="HQ24" s="163"/>
      <c r="HR24" s="163"/>
      <c r="HS24" s="163"/>
      <c r="HT24" s="163"/>
      <c r="HU24" s="163"/>
      <c r="HV24" s="163"/>
      <c r="HW24" s="163"/>
      <c r="HX24" s="163"/>
      <c r="HY24" s="163"/>
      <c r="HZ24" s="163"/>
      <c r="IA24" s="163"/>
      <c r="IB24" s="163"/>
      <c r="IC24" s="163"/>
      <c r="ID24" s="163"/>
      <c r="IE24" s="163"/>
      <c r="IF24" s="163"/>
      <c r="IG24" s="163"/>
      <c r="IH24" s="163"/>
      <c r="II24" s="163"/>
      <c r="IJ24" s="163"/>
      <c r="IK24" s="163"/>
    </row>
    <row r="25" spans="1:245" ht="34.950000000000003" customHeight="1" thickTop="1" thickBot="1" x14ac:dyDescent="0.3">
      <c r="A25" s="194"/>
      <c r="B25" s="162"/>
      <c r="C25" s="162"/>
      <c r="D25" s="162"/>
      <c r="E25" s="162"/>
      <c r="F25" s="162"/>
      <c r="G25" s="162"/>
      <c r="H25" s="162"/>
      <c r="I25" s="162"/>
      <c r="J25" s="197" t="s">
        <v>16</v>
      </c>
      <c r="K25" s="472" t="s">
        <v>17</v>
      </c>
      <c r="L25" s="472"/>
      <c r="M25" s="472"/>
      <c r="N25" s="472"/>
      <c r="O25" s="472"/>
      <c r="P25" s="472"/>
      <c r="Q25" s="472"/>
      <c r="R25" s="472"/>
      <c r="S25" s="472"/>
      <c r="T25" s="193"/>
      <c r="U25" s="193"/>
      <c r="V25" s="193"/>
      <c r="W25" s="193"/>
      <c r="X25" s="193"/>
      <c r="Y25" s="193"/>
      <c r="Z25" s="473" t="s">
        <v>44</v>
      </c>
      <c r="AA25" s="473"/>
      <c r="AB25" s="467"/>
      <c r="AC25" s="469" t="str">
        <f ca="1">$I$12</f>
        <v>dd</v>
      </c>
      <c r="AD25" s="470"/>
      <c r="AE25" s="470"/>
      <c r="AF25" s="470"/>
      <c r="AG25" s="470"/>
      <c r="AH25" s="470"/>
      <c r="AI25" s="470"/>
      <c r="AJ25" s="470"/>
      <c r="AK25" s="470"/>
      <c r="AL25" s="470"/>
      <c r="AM25" s="470"/>
      <c r="AN25" s="471"/>
      <c r="AO25" s="198"/>
      <c r="AP25" s="198"/>
      <c r="AQ25" s="198"/>
      <c r="AR25" s="198"/>
      <c r="AS25" s="198"/>
      <c r="AT25" s="198"/>
      <c r="AU25" s="207"/>
      <c r="AV25" s="305" t="str">
        <f>$K$30</f>
        <v>gg</v>
      </c>
      <c r="AW25" s="308"/>
      <c r="AX25" s="217"/>
      <c r="AY25" s="305" t="str">
        <f>$K$33</f>
        <v>ii</v>
      </c>
      <c r="AZ25" s="308"/>
      <c r="BA25" s="227"/>
      <c r="BB25" s="305" t="str">
        <f>$K$34</f>
        <v>jj</v>
      </c>
      <c r="BC25" s="308"/>
      <c r="BD25" s="227"/>
      <c r="BE25" s="370" t="str">
        <f>$K$31</f>
        <v>hh</v>
      </c>
      <c r="BF25" s="308"/>
      <c r="BG25" s="228"/>
      <c r="BH25" s="218"/>
      <c r="BI25" s="218"/>
      <c r="BJ25" s="220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K25" s="163"/>
      <c r="DL25" s="163"/>
      <c r="DM25" s="163"/>
      <c r="DN25" s="163"/>
      <c r="DO25" s="163"/>
      <c r="DP25" s="163"/>
      <c r="DQ25" s="163"/>
      <c r="DR25" s="163"/>
      <c r="DS25" s="163"/>
      <c r="DT25" s="163"/>
      <c r="DU25" s="163"/>
      <c r="DV25" s="163"/>
      <c r="DW25" s="163"/>
      <c r="DX25" s="163"/>
      <c r="DY25" s="163"/>
      <c r="DZ25" s="163"/>
      <c r="EA25" s="163"/>
      <c r="EB25" s="163"/>
      <c r="EC25" s="163"/>
      <c r="ED25" s="163"/>
      <c r="EE25" s="163"/>
      <c r="EF25" s="163"/>
      <c r="EG25" s="163"/>
      <c r="EH25" s="163"/>
      <c r="EI25" s="163"/>
      <c r="EJ25" s="163"/>
      <c r="EK25" s="163"/>
      <c r="EL25" s="163"/>
      <c r="EM25" s="163"/>
      <c r="EN25" s="163"/>
      <c r="EO25" s="163"/>
      <c r="EP25" s="163"/>
      <c r="EQ25" s="163"/>
      <c r="ER25" s="163"/>
      <c r="ES25" s="163"/>
      <c r="ET25" s="163"/>
      <c r="EU25" s="163"/>
      <c r="EV25" s="163"/>
      <c r="EW25" s="163"/>
      <c r="EX25" s="163"/>
      <c r="EY25" s="163"/>
      <c r="EZ25" s="163"/>
      <c r="FA25" s="163"/>
      <c r="FB25" s="163"/>
      <c r="FC25" s="163"/>
      <c r="FD25" s="163"/>
      <c r="FE25" s="163"/>
      <c r="FF25" s="163"/>
      <c r="FG25" s="163"/>
      <c r="FH25" s="163"/>
      <c r="FI25" s="163"/>
      <c r="FJ25" s="163"/>
      <c r="FK25" s="163"/>
      <c r="FL25" s="163"/>
      <c r="FM25" s="163"/>
      <c r="FN25" s="163"/>
      <c r="FO25" s="163"/>
      <c r="FP25" s="163"/>
      <c r="FQ25" s="163"/>
      <c r="FR25" s="163"/>
      <c r="FS25" s="163"/>
      <c r="FT25" s="163"/>
      <c r="FU25" s="163"/>
      <c r="FV25" s="163"/>
      <c r="FW25" s="163"/>
      <c r="FX25" s="163"/>
      <c r="FY25" s="163"/>
      <c r="FZ25" s="163"/>
      <c r="GA25" s="163"/>
      <c r="GB25" s="163"/>
      <c r="GC25" s="163"/>
      <c r="GD25" s="163"/>
      <c r="GE25" s="163"/>
      <c r="GF25" s="163"/>
      <c r="GG25" s="163"/>
      <c r="GH25" s="163"/>
      <c r="GI25" s="163"/>
      <c r="GJ25" s="163"/>
      <c r="GK25" s="163"/>
      <c r="GL25" s="163"/>
      <c r="GM25" s="163"/>
      <c r="GN25" s="163"/>
      <c r="GO25" s="163"/>
      <c r="GP25" s="163"/>
      <c r="GQ25" s="163"/>
      <c r="GR25" s="163"/>
      <c r="GS25" s="163"/>
      <c r="GT25" s="163"/>
      <c r="GU25" s="163"/>
      <c r="GV25" s="163"/>
      <c r="GW25" s="163"/>
      <c r="GX25" s="163"/>
      <c r="GY25" s="163"/>
      <c r="GZ25" s="163"/>
      <c r="HA25" s="163"/>
      <c r="HB25" s="163"/>
      <c r="HC25" s="163"/>
      <c r="HD25" s="163"/>
      <c r="HE25" s="163"/>
      <c r="HF25" s="163"/>
      <c r="HG25" s="163"/>
      <c r="HH25" s="163"/>
      <c r="HI25" s="163"/>
      <c r="HJ25" s="163"/>
      <c r="HK25" s="163"/>
      <c r="HL25" s="163"/>
      <c r="HM25" s="163"/>
      <c r="HN25" s="163"/>
      <c r="HO25" s="163"/>
      <c r="HP25" s="163"/>
      <c r="HQ25" s="163"/>
      <c r="HR25" s="163"/>
      <c r="HS25" s="163"/>
      <c r="HT25" s="163"/>
      <c r="HU25" s="163"/>
      <c r="HV25" s="163"/>
      <c r="HW25" s="163"/>
      <c r="HX25" s="163"/>
      <c r="HY25" s="163"/>
      <c r="HZ25" s="163"/>
      <c r="IA25" s="163"/>
      <c r="IB25" s="163"/>
      <c r="IC25" s="163"/>
      <c r="ID25" s="163"/>
      <c r="IE25" s="163"/>
      <c r="IF25" s="163"/>
      <c r="IG25" s="163"/>
      <c r="IH25" s="163"/>
      <c r="II25" s="163"/>
      <c r="IJ25" s="163"/>
      <c r="IK25" s="163"/>
    </row>
    <row r="26" spans="1:245" ht="34.950000000000003" customHeight="1" thickTop="1" thickBot="1" x14ac:dyDescent="0.45">
      <c r="A26" s="194"/>
      <c r="B26" s="162"/>
      <c r="C26" s="162"/>
      <c r="D26" s="162"/>
      <c r="E26" s="162"/>
      <c r="F26" s="162"/>
      <c r="G26" s="162"/>
      <c r="H26" s="162"/>
      <c r="I26" s="162"/>
      <c r="J26" s="197"/>
      <c r="K26" s="474"/>
      <c r="L26" s="474"/>
      <c r="M26" s="474"/>
      <c r="N26" s="474"/>
      <c r="O26" s="474"/>
      <c r="P26" s="474"/>
      <c r="Q26" s="474"/>
      <c r="R26" s="474"/>
      <c r="S26" s="474"/>
      <c r="T26" s="193"/>
      <c r="U26" s="193"/>
      <c r="V26" s="193"/>
      <c r="W26" s="193"/>
      <c r="X26" s="193"/>
      <c r="Y26" s="193"/>
      <c r="Z26" s="193"/>
      <c r="AA26" s="193"/>
      <c r="AB26" s="193"/>
      <c r="AC26" s="475"/>
      <c r="AD26" s="475"/>
      <c r="AE26" s="475"/>
      <c r="AF26" s="475"/>
      <c r="AG26" s="475"/>
      <c r="AH26" s="475"/>
      <c r="AI26" s="475"/>
      <c r="AJ26" s="475"/>
      <c r="AK26" s="475"/>
      <c r="AL26" s="475"/>
      <c r="AM26" s="475"/>
      <c r="AN26" s="475"/>
      <c r="AO26" s="208"/>
      <c r="AP26" s="208"/>
      <c r="AQ26" s="208"/>
      <c r="AR26" s="208"/>
      <c r="AS26" s="209"/>
      <c r="AT26" s="210"/>
      <c r="AU26" s="189"/>
      <c r="AV26" s="217"/>
      <c r="AW26" s="281"/>
      <c r="AX26" s="217"/>
      <c r="AY26" s="217"/>
      <c r="AZ26" s="281"/>
      <c r="BA26" s="217"/>
      <c r="BB26" s="217"/>
      <c r="BC26" s="281"/>
      <c r="BD26" s="217"/>
      <c r="BE26" s="217"/>
      <c r="BF26" s="281"/>
      <c r="BG26" s="217"/>
      <c r="BH26" s="218"/>
      <c r="BI26" s="218"/>
      <c r="BJ26" s="220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3"/>
      <c r="DN26" s="163"/>
      <c r="DO26" s="163"/>
      <c r="DP26" s="163"/>
      <c r="DQ26" s="163"/>
      <c r="DR26" s="163"/>
      <c r="DS26" s="163"/>
      <c r="DT26" s="163"/>
      <c r="DU26" s="163"/>
      <c r="DV26" s="163"/>
      <c r="DW26" s="163"/>
      <c r="DX26" s="163"/>
      <c r="DY26" s="163"/>
      <c r="DZ26" s="163"/>
      <c r="EA26" s="163"/>
      <c r="EB26" s="163"/>
      <c r="EC26" s="163"/>
      <c r="ED26" s="163"/>
      <c r="EE26" s="163"/>
      <c r="EF26" s="163"/>
      <c r="EG26" s="163"/>
      <c r="EH26" s="163"/>
      <c r="EI26" s="163"/>
      <c r="EJ26" s="163"/>
      <c r="EK26" s="163"/>
      <c r="EL26" s="163"/>
      <c r="EM26" s="163"/>
      <c r="EN26" s="163"/>
      <c r="EO26" s="163"/>
      <c r="EP26" s="163"/>
      <c r="EQ26" s="163"/>
      <c r="ER26" s="163"/>
      <c r="ES26" s="163"/>
      <c r="ET26" s="163"/>
      <c r="EU26" s="163"/>
      <c r="EV26" s="163"/>
      <c r="EW26" s="163"/>
      <c r="EX26" s="163"/>
      <c r="EY26" s="163"/>
      <c r="EZ26" s="163"/>
      <c r="FA26" s="163"/>
      <c r="FB26" s="163"/>
      <c r="FC26" s="163"/>
      <c r="FD26" s="163"/>
      <c r="FE26" s="163"/>
      <c r="FF26" s="163"/>
      <c r="FG26" s="163"/>
      <c r="FH26" s="163"/>
      <c r="FI26" s="163"/>
      <c r="FJ26" s="163"/>
      <c r="FK26" s="163"/>
      <c r="FL26" s="163"/>
      <c r="FM26" s="163"/>
      <c r="FN26" s="163"/>
      <c r="FO26" s="163"/>
      <c r="FP26" s="163"/>
      <c r="FQ26" s="163"/>
      <c r="FR26" s="163"/>
      <c r="FS26" s="163"/>
      <c r="FT26" s="163"/>
      <c r="FU26" s="163"/>
      <c r="FV26" s="163"/>
      <c r="FW26" s="163"/>
      <c r="FX26" s="163"/>
      <c r="FY26" s="163"/>
      <c r="FZ26" s="163"/>
      <c r="GA26" s="163"/>
      <c r="GB26" s="163"/>
      <c r="GC26" s="163"/>
      <c r="GD26" s="163"/>
      <c r="GE26" s="163"/>
      <c r="GF26" s="163"/>
      <c r="GG26" s="163"/>
      <c r="GH26" s="163"/>
      <c r="GI26" s="163"/>
      <c r="GJ26" s="163"/>
      <c r="GK26" s="163"/>
      <c r="GL26" s="163"/>
      <c r="GM26" s="163"/>
      <c r="GN26" s="163"/>
      <c r="GO26" s="163"/>
      <c r="GP26" s="163"/>
      <c r="GQ26" s="163"/>
      <c r="GR26" s="163"/>
      <c r="GS26" s="163"/>
      <c r="GT26" s="163"/>
      <c r="GU26" s="163"/>
      <c r="GV26" s="163"/>
      <c r="GW26" s="163"/>
      <c r="GX26" s="163"/>
      <c r="GY26" s="163"/>
      <c r="GZ26" s="163"/>
      <c r="HA26" s="163"/>
      <c r="HB26" s="163"/>
      <c r="HC26" s="163"/>
      <c r="HD26" s="163"/>
      <c r="HE26" s="163"/>
      <c r="HF26" s="163"/>
      <c r="HG26" s="163"/>
      <c r="HH26" s="163"/>
      <c r="HI26" s="163"/>
      <c r="HJ26" s="163"/>
      <c r="HK26" s="163"/>
      <c r="HL26" s="163"/>
      <c r="HM26" s="163"/>
      <c r="HN26" s="163"/>
      <c r="HO26" s="163"/>
      <c r="HP26" s="163"/>
      <c r="HQ26" s="163"/>
      <c r="HR26" s="163"/>
      <c r="HS26" s="163"/>
      <c r="HT26" s="163"/>
      <c r="HU26" s="163"/>
      <c r="HV26" s="163"/>
      <c r="HW26" s="163"/>
      <c r="HX26" s="163"/>
      <c r="HY26" s="163"/>
      <c r="HZ26" s="163"/>
      <c r="IA26" s="163"/>
      <c r="IB26" s="163"/>
      <c r="IC26" s="163"/>
      <c r="ID26" s="163"/>
      <c r="IE26" s="163"/>
      <c r="IF26" s="163"/>
      <c r="IG26" s="163"/>
      <c r="IH26" s="163"/>
      <c r="II26" s="163"/>
      <c r="IJ26" s="163"/>
      <c r="IK26" s="163"/>
    </row>
    <row r="27" spans="1:245" ht="34.950000000000003" customHeight="1" thickTop="1" thickBot="1" x14ac:dyDescent="0.3">
      <c r="A27" s="194"/>
      <c r="B27" s="162"/>
      <c r="C27" s="162"/>
      <c r="D27" s="162"/>
      <c r="E27" s="162"/>
      <c r="F27" s="162"/>
      <c r="G27" s="162"/>
      <c r="H27" s="162"/>
      <c r="I27" s="162"/>
      <c r="J27" s="197" t="s">
        <v>19</v>
      </c>
      <c r="K27" s="472" t="s">
        <v>20</v>
      </c>
      <c r="L27" s="472"/>
      <c r="M27" s="472"/>
      <c r="N27" s="472"/>
      <c r="O27" s="472"/>
      <c r="P27" s="472"/>
      <c r="Q27" s="472"/>
      <c r="R27" s="472"/>
      <c r="S27" s="472"/>
      <c r="T27" s="189"/>
      <c r="U27" s="189"/>
      <c r="V27" s="189"/>
      <c r="W27" s="189"/>
      <c r="X27" s="189"/>
      <c r="Y27" s="189"/>
      <c r="Z27" s="473" t="s">
        <v>45</v>
      </c>
      <c r="AA27" s="473"/>
      <c r="AB27" s="467"/>
      <c r="AC27" s="469" t="str">
        <f ca="1">$I$13</f>
        <v>ee</v>
      </c>
      <c r="AD27" s="470"/>
      <c r="AE27" s="470"/>
      <c r="AF27" s="470"/>
      <c r="AG27" s="470"/>
      <c r="AH27" s="470"/>
      <c r="AI27" s="470"/>
      <c r="AJ27" s="470"/>
      <c r="AK27" s="470"/>
      <c r="AL27" s="470"/>
      <c r="AM27" s="470"/>
      <c r="AN27" s="471"/>
      <c r="AO27" s="198"/>
      <c r="AP27" s="198"/>
      <c r="AQ27" s="198"/>
      <c r="AR27" s="198"/>
      <c r="AS27" s="198"/>
      <c r="AT27" s="198"/>
      <c r="AU27" s="207"/>
      <c r="AV27" s="304" t="str">
        <f>$K$24</f>
        <v>cc</v>
      </c>
      <c r="AW27" s="307"/>
      <c r="AX27" s="217"/>
      <c r="AY27" s="304" t="str">
        <f>$K$27</f>
        <v>ee</v>
      </c>
      <c r="AZ27" s="307"/>
      <c r="BA27" s="217"/>
      <c r="BB27" s="304" t="str">
        <f>$K$22</f>
        <v>bb</v>
      </c>
      <c r="BC27" s="307"/>
      <c r="BD27" s="227"/>
      <c r="BE27" s="304" t="str">
        <f>$K$28</f>
        <v>ff</v>
      </c>
      <c r="BF27" s="307"/>
      <c r="BG27" s="228"/>
      <c r="BH27" s="218"/>
      <c r="BI27" s="218"/>
      <c r="BJ27" s="220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  <c r="CW27" s="163"/>
      <c r="CX27" s="163"/>
      <c r="CY27" s="163"/>
      <c r="CZ27" s="163"/>
      <c r="DA27" s="163"/>
      <c r="DB27" s="163"/>
      <c r="DC27" s="163"/>
      <c r="DD27" s="163"/>
      <c r="DE27" s="163"/>
      <c r="DF27" s="163"/>
      <c r="DG27" s="163"/>
      <c r="DH27" s="163"/>
      <c r="DI27" s="163"/>
      <c r="DJ27" s="163"/>
      <c r="DK27" s="163"/>
      <c r="DL27" s="163"/>
      <c r="DM27" s="163"/>
      <c r="DN27" s="163"/>
      <c r="DO27" s="163"/>
      <c r="DP27" s="163"/>
      <c r="DQ27" s="163"/>
      <c r="DR27" s="163"/>
      <c r="DS27" s="163"/>
      <c r="DT27" s="163"/>
      <c r="DU27" s="163"/>
      <c r="DV27" s="163"/>
      <c r="DW27" s="163"/>
      <c r="DX27" s="163"/>
      <c r="DY27" s="163"/>
      <c r="DZ27" s="163"/>
      <c r="EA27" s="163"/>
      <c r="EB27" s="163"/>
      <c r="EC27" s="163"/>
      <c r="ED27" s="163"/>
      <c r="EE27" s="163"/>
      <c r="EF27" s="163"/>
      <c r="EG27" s="163"/>
      <c r="EH27" s="163"/>
      <c r="EI27" s="163"/>
      <c r="EJ27" s="163"/>
      <c r="EK27" s="163"/>
      <c r="EL27" s="163"/>
      <c r="EM27" s="163"/>
      <c r="EN27" s="163"/>
      <c r="EO27" s="163"/>
      <c r="EP27" s="163"/>
      <c r="EQ27" s="163"/>
      <c r="ER27" s="163"/>
      <c r="ES27" s="163"/>
      <c r="ET27" s="163"/>
      <c r="EU27" s="163"/>
      <c r="EV27" s="163"/>
      <c r="EW27" s="163"/>
      <c r="EX27" s="163"/>
      <c r="EY27" s="163"/>
      <c r="EZ27" s="163"/>
      <c r="FA27" s="163"/>
      <c r="FB27" s="163"/>
      <c r="FC27" s="163"/>
      <c r="FD27" s="163"/>
      <c r="FE27" s="163"/>
      <c r="FF27" s="163"/>
      <c r="FG27" s="163"/>
      <c r="FH27" s="163"/>
      <c r="FI27" s="163"/>
      <c r="FJ27" s="163"/>
      <c r="FK27" s="163"/>
      <c r="FL27" s="163"/>
      <c r="FM27" s="163"/>
      <c r="FN27" s="163"/>
      <c r="FO27" s="163"/>
      <c r="FP27" s="163"/>
      <c r="FQ27" s="163"/>
      <c r="FR27" s="163"/>
      <c r="FS27" s="163"/>
      <c r="FT27" s="163"/>
      <c r="FU27" s="163"/>
      <c r="FV27" s="163"/>
      <c r="FW27" s="163"/>
      <c r="FX27" s="163"/>
      <c r="FY27" s="163"/>
      <c r="FZ27" s="163"/>
      <c r="GA27" s="163"/>
      <c r="GB27" s="163"/>
      <c r="GC27" s="163"/>
      <c r="GD27" s="163"/>
      <c r="GE27" s="163"/>
      <c r="GF27" s="163"/>
      <c r="GG27" s="163"/>
      <c r="GH27" s="163"/>
      <c r="GI27" s="163"/>
      <c r="GJ27" s="163"/>
      <c r="GK27" s="163"/>
      <c r="GL27" s="163"/>
      <c r="GM27" s="163"/>
      <c r="GN27" s="163"/>
      <c r="GO27" s="163"/>
      <c r="GP27" s="163"/>
      <c r="GQ27" s="163"/>
      <c r="GR27" s="163"/>
      <c r="GS27" s="163"/>
      <c r="GT27" s="163"/>
      <c r="GU27" s="163"/>
      <c r="GV27" s="163"/>
      <c r="GW27" s="163"/>
      <c r="GX27" s="163"/>
      <c r="GY27" s="163"/>
      <c r="GZ27" s="163"/>
      <c r="HA27" s="163"/>
      <c r="HB27" s="163"/>
      <c r="HC27" s="163"/>
      <c r="HD27" s="163"/>
      <c r="HE27" s="163"/>
      <c r="HF27" s="163"/>
      <c r="HG27" s="163"/>
      <c r="HH27" s="163"/>
      <c r="HI27" s="163"/>
      <c r="HJ27" s="163"/>
      <c r="HK27" s="163"/>
      <c r="HL27" s="163"/>
      <c r="HM27" s="163"/>
      <c r="HN27" s="163"/>
      <c r="HO27" s="163"/>
      <c r="HP27" s="163"/>
      <c r="HQ27" s="163"/>
      <c r="HR27" s="163"/>
      <c r="HS27" s="163"/>
      <c r="HT27" s="163"/>
      <c r="HU27" s="163"/>
      <c r="HV27" s="163"/>
      <c r="HW27" s="163"/>
      <c r="HX27" s="163"/>
      <c r="HY27" s="163"/>
      <c r="HZ27" s="163"/>
      <c r="IA27" s="163"/>
      <c r="IB27" s="163"/>
      <c r="IC27" s="163"/>
      <c r="ID27" s="163"/>
      <c r="IE27" s="163"/>
      <c r="IF27" s="163"/>
      <c r="IG27" s="163"/>
      <c r="IH27" s="163"/>
      <c r="II27" s="163"/>
      <c r="IJ27" s="163"/>
      <c r="IK27" s="163"/>
    </row>
    <row r="28" spans="1:245" ht="34.950000000000003" customHeight="1" thickTop="1" thickBot="1" x14ac:dyDescent="0.45">
      <c r="A28" s="194"/>
      <c r="B28" s="162"/>
      <c r="C28" s="162"/>
      <c r="D28" s="162"/>
      <c r="E28" s="162"/>
      <c r="F28" s="162"/>
      <c r="G28" s="162"/>
      <c r="H28" s="162"/>
      <c r="I28" s="162"/>
      <c r="J28" s="197" t="s">
        <v>22</v>
      </c>
      <c r="K28" s="472" t="s">
        <v>23</v>
      </c>
      <c r="L28" s="472"/>
      <c r="M28" s="472"/>
      <c r="N28" s="472"/>
      <c r="O28" s="472"/>
      <c r="P28" s="472"/>
      <c r="Q28" s="472"/>
      <c r="R28" s="472"/>
      <c r="S28" s="472"/>
      <c r="T28" s="189"/>
      <c r="U28" s="189"/>
      <c r="V28" s="189"/>
      <c r="W28" s="189"/>
      <c r="X28" s="189"/>
      <c r="Y28" s="189"/>
      <c r="Z28" s="473" t="s">
        <v>46</v>
      </c>
      <c r="AA28" s="473"/>
      <c r="AB28" s="467"/>
      <c r="AC28" s="469" t="str">
        <f ca="1">$I$14</f>
        <v>ff</v>
      </c>
      <c r="AD28" s="470"/>
      <c r="AE28" s="470"/>
      <c r="AF28" s="470"/>
      <c r="AG28" s="470"/>
      <c r="AH28" s="470"/>
      <c r="AI28" s="470"/>
      <c r="AJ28" s="470"/>
      <c r="AK28" s="470"/>
      <c r="AL28" s="470"/>
      <c r="AM28" s="470"/>
      <c r="AN28" s="471"/>
      <c r="AO28" s="208"/>
      <c r="AP28" s="208"/>
      <c r="AQ28" s="208"/>
      <c r="AR28" s="208"/>
      <c r="AS28" s="189"/>
      <c r="AT28" s="189"/>
      <c r="AU28" s="189"/>
      <c r="AV28" s="305" t="str">
        <f>$K$28</f>
        <v>ff</v>
      </c>
      <c r="AW28" s="308"/>
      <c r="AX28" s="217"/>
      <c r="AY28" s="370" t="str">
        <f>$K$31</f>
        <v>hh</v>
      </c>
      <c r="AZ28" s="308"/>
      <c r="BA28" s="227"/>
      <c r="BB28" s="305" t="str">
        <f>$K$31</f>
        <v>hh</v>
      </c>
      <c r="BC28" s="308"/>
      <c r="BD28" s="227"/>
      <c r="BE28" s="305" t="str">
        <f>$K$33</f>
        <v>ii</v>
      </c>
      <c r="BF28" s="308"/>
      <c r="BG28" s="228"/>
      <c r="BH28" s="218"/>
      <c r="BI28" s="218"/>
      <c r="BJ28" s="220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3"/>
      <c r="DN28" s="163"/>
      <c r="DO28" s="163"/>
      <c r="DP28" s="163"/>
      <c r="DQ28" s="163"/>
      <c r="DR28" s="163"/>
      <c r="DS28" s="163"/>
      <c r="DT28" s="163"/>
      <c r="DU28" s="163"/>
      <c r="DV28" s="163"/>
      <c r="DW28" s="163"/>
      <c r="DX28" s="163"/>
      <c r="DY28" s="163"/>
      <c r="DZ28" s="163"/>
      <c r="EA28" s="163"/>
      <c r="EB28" s="163"/>
      <c r="EC28" s="163"/>
      <c r="ED28" s="163"/>
      <c r="EE28" s="163"/>
      <c r="EF28" s="163"/>
      <c r="EG28" s="163"/>
      <c r="EH28" s="163"/>
      <c r="EI28" s="163"/>
      <c r="EJ28" s="163"/>
      <c r="EK28" s="163"/>
      <c r="EL28" s="163"/>
      <c r="EM28" s="163"/>
      <c r="EN28" s="163"/>
      <c r="EO28" s="163"/>
      <c r="EP28" s="163"/>
      <c r="EQ28" s="163"/>
      <c r="ER28" s="163"/>
      <c r="ES28" s="163"/>
      <c r="ET28" s="163"/>
      <c r="EU28" s="163"/>
      <c r="EV28" s="163"/>
      <c r="EW28" s="163"/>
      <c r="EX28" s="163"/>
      <c r="EY28" s="163"/>
      <c r="EZ28" s="163"/>
      <c r="FA28" s="163"/>
      <c r="FB28" s="163"/>
      <c r="FC28" s="163"/>
      <c r="FD28" s="163"/>
      <c r="FE28" s="163"/>
      <c r="FF28" s="163"/>
      <c r="FG28" s="163"/>
      <c r="FH28" s="163"/>
      <c r="FI28" s="163"/>
      <c r="FJ28" s="163"/>
      <c r="FK28" s="163"/>
      <c r="FL28" s="163"/>
      <c r="FM28" s="163"/>
      <c r="FN28" s="163"/>
      <c r="FO28" s="163"/>
      <c r="FP28" s="163"/>
      <c r="FQ28" s="163"/>
      <c r="FR28" s="163"/>
      <c r="FS28" s="163"/>
      <c r="FT28" s="163"/>
      <c r="FU28" s="163"/>
      <c r="FV28" s="163"/>
      <c r="FW28" s="163"/>
      <c r="FX28" s="163"/>
      <c r="FY28" s="163"/>
      <c r="FZ28" s="163"/>
      <c r="GA28" s="163"/>
      <c r="GB28" s="163"/>
      <c r="GC28" s="163"/>
      <c r="GD28" s="163"/>
      <c r="GE28" s="163"/>
      <c r="GF28" s="163"/>
      <c r="GG28" s="163"/>
      <c r="GH28" s="163"/>
      <c r="GI28" s="163"/>
      <c r="GJ28" s="163"/>
      <c r="GK28" s="163"/>
      <c r="GL28" s="163"/>
      <c r="GM28" s="163"/>
      <c r="GN28" s="163"/>
      <c r="GO28" s="163"/>
      <c r="GP28" s="163"/>
      <c r="GQ28" s="163"/>
      <c r="GR28" s="163"/>
      <c r="GS28" s="163"/>
      <c r="GT28" s="163"/>
      <c r="GU28" s="163"/>
      <c r="GV28" s="163"/>
      <c r="GW28" s="163"/>
      <c r="GX28" s="163"/>
      <c r="GY28" s="163"/>
      <c r="GZ28" s="163"/>
      <c r="HA28" s="163"/>
      <c r="HB28" s="163"/>
      <c r="HC28" s="163"/>
      <c r="HD28" s="163"/>
      <c r="HE28" s="163"/>
      <c r="HF28" s="163"/>
      <c r="HG28" s="163"/>
      <c r="HH28" s="163"/>
      <c r="HI28" s="163"/>
      <c r="HJ28" s="163"/>
      <c r="HK28" s="163"/>
      <c r="HL28" s="163"/>
      <c r="HM28" s="163"/>
      <c r="HN28" s="163"/>
      <c r="HO28" s="163"/>
      <c r="HP28" s="163"/>
      <c r="HQ28" s="163"/>
      <c r="HR28" s="163"/>
      <c r="HS28" s="163"/>
      <c r="HT28" s="163"/>
      <c r="HU28" s="163"/>
      <c r="HV28" s="163"/>
      <c r="HW28" s="163"/>
      <c r="HX28" s="163"/>
      <c r="HY28" s="163"/>
      <c r="HZ28" s="163"/>
      <c r="IA28" s="163"/>
      <c r="IB28" s="163"/>
      <c r="IC28" s="163"/>
      <c r="ID28" s="163"/>
      <c r="IE28" s="163"/>
      <c r="IF28" s="163"/>
      <c r="IG28" s="163"/>
      <c r="IH28" s="163"/>
      <c r="II28" s="163"/>
      <c r="IJ28" s="163"/>
      <c r="IK28" s="163"/>
    </row>
    <row r="29" spans="1:245" ht="34.950000000000003" customHeight="1" thickTop="1" thickBot="1" x14ac:dyDescent="0.3">
      <c r="A29" s="194"/>
      <c r="B29" s="162"/>
      <c r="C29" s="162"/>
      <c r="D29" s="162"/>
      <c r="E29" s="162"/>
      <c r="F29" s="162"/>
      <c r="G29" s="162"/>
      <c r="H29" s="162"/>
      <c r="I29" s="162"/>
      <c r="J29" s="377"/>
      <c r="K29" s="476"/>
      <c r="L29" s="476"/>
      <c r="M29" s="476"/>
      <c r="N29" s="476"/>
      <c r="O29" s="476"/>
      <c r="P29" s="476"/>
      <c r="Q29" s="476"/>
      <c r="R29" s="476"/>
      <c r="S29" s="476"/>
      <c r="T29" s="378"/>
      <c r="U29" s="189"/>
      <c r="V29" s="189"/>
      <c r="W29" s="189"/>
      <c r="X29" s="189"/>
      <c r="Y29" s="189"/>
      <c r="Z29" s="189"/>
      <c r="AA29" s="189"/>
      <c r="AB29" s="189"/>
      <c r="AC29" s="475"/>
      <c r="AD29" s="475"/>
      <c r="AE29" s="475"/>
      <c r="AF29" s="475"/>
      <c r="AG29" s="475"/>
      <c r="AH29" s="475"/>
      <c r="AI29" s="475"/>
      <c r="AJ29" s="475"/>
      <c r="AK29" s="475"/>
      <c r="AL29" s="475"/>
      <c r="AM29" s="475"/>
      <c r="AN29" s="475"/>
      <c r="AO29" s="198"/>
      <c r="AP29" s="198"/>
      <c r="AQ29" s="198"/>
      <c r="AR29" s="198"/>
      <c r="AS29" s="189"/>
      <c r="AT29" s="189"/>
      <c r="AU29" s="189"/>
      <c r="AV29" s="217"/>
      <c r="AW29" s="281"/>
      <c r="AX29" s="217"/>
      <c r="AY29" s="217"/>
      <c r="AZ29" s="281"/>
      <c r="BA29" s="217"/>
      <c r="BB29" s="217"/>
      <c r="BC29" s="281"/>
      <c r="BD29" s="217"/>
      <c r="BE29" s="217"/>
      <c r="BF29" s="281"/>
      <c r="BG29" s="217"/>
      <c r="BH29" s="218"/>
      <c r="BI29" s="218"/>
      <c r="BJ29" s="220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3"/>
      <c r="DE29" s="163"/>
      <c r="DF29" s="163"/>
      <c r="DG29" s="163"/>
      <c r="DH29" s="163"/>
      <c r="DI29" s="163"/>
      <c r="DJ29" s="163"/>
      <c r="DK29" s="163"/>
      <c r="DL29" s="163"/>
      <c r="DM29" s="163"/>
      <c r="DN29" s="163"/>
      <c r="DO29" s="163"/>
      <c r="DP29" s="163"/>
      <c r="DQ29" s="163"/>
      <c r="DR29" s="163"/>
      <c r="DS29" s="163"/>
      <c r="DT29" s="163"/>
      <c r="DU29" s="163"/>
      <c r="DV29" s="163"/>
      <c r="DW29" s="163"/>
      <c r="DX29" s="163"/>
      <c r="DY29" s="163"/>
      <c r="DZ29" s="163"/>
      <c r="EA29" s="163"/>
      <c r="EB29" s="163"/>
      <c r="EC29" s="163"/>
      <c r="ED29" s="163"/>
      <c r="EE29" s="163"/>
      <c r="EF29" s="163"/>
      <c r="EG29" s="163"/>
      <c r="EH29" s="163"/>
      <c r="EI29" s="163"/>
      <c r="EJ29" s="163"/>
      <c r="EK29" s="163"/>
      <c r="EL29" s="163"/>
      <c r="EM29" s="163"/>
      <c r="EN29" s="163"/>
      <c r="EO29" s="163"/>
      <c r="EP29" s="163"/>
      <c r="EQ29" s="163"/>
      <c r="ER29" s="163"/>
      <c r="ES29" s="163"/>
      <c r="ET29" s="163"/>
      <c r="EU29" s="163"/>
      <c r="EV29" s="163"/>
      <c r="EW29" s="163"/>
      <c r="EX29" s="163"/>
      <c r="EY29" s="163"/>
      <c r="EZ29" s="163"/>
      <c r="FA29" s="163"/>
      <c r="FB29" s="163"/>
      <c r="FC29" s="163"/>
      <c r="FD29" s="163"/>
      <c r="FE29" s="163"/>
      <c r="FF29" s="163"/>
      <c r="FG29" s="163"/>
      <c r="FH29" s="163"/>
      <c r="FI29" s="163"/>
      <c r="FJ29" s="163"/>
      <c r="FK29" s="163"/>
      <c r="FL29" s="163"/>
      <c r="FM29" s="163"/>
      <c r="FN29" s="163"/>
      <c r="FO29" s="163"/>
      <c r="FP29" s="163"/>
      <c r="FQ29" s="163"/>
      <c r="FR29" s="163"/>
      <c r="FS29" s="163"/>
      <c r="FT29" s="163"/>
      <c r="FU29" s="163"/>
      <c r="FV29" s="163"/>
      <c r="FW29" s="163"/>
      <c r="FX29" s="163"/>
      <c r="FY29" s="163"/>
      <c r="FZ29" s="163"/>
      <c r="GA29" s="163"/>
      <c r="GB29" s="163"/>
      <c r="GC29" s="163"/>
      <c r="GD29" s="163"/>
      <c r="GE29" s="163"/>
      <c r="GF29" s="163"/>
      <c r="GG29" s="163"/>
      <c r="GH29" s="163"/>
      <c r="GI29" s="163"/>
      <c r="GJ29" s="163"/>
      <c r="GK29" s="163"/>
      <c r="GL29" s="163"/>
      <c r="GM29" s="163"/>
      <c r="GN29" s="163"/>
      <c r="GO29" s="163"/>
      <c r="GP29" s="163"/>
      <c r="GQ29" s="163"/>
      <c r="GR29" s="163"/>
      <c r="GS29" s="163"/>
      <c r="GT29" s="163"/>
      <c r="GU29" s="163"/>
      <c r="GV29" s="163"/>
      <c r="GW29" s="163"/>
      <c r="GX29" s="163"/>
      <c r="GY29" s="163"/>
      <c r="GZ29" s="163"/>
      <c r="HA29" s="163"/>
      <c r="HB29" s="163"/>
      <c r="HC29" s="163"/>
      <c r="HD29" s="163"/>
      <c r="HE29" s="163"/>
      <c r="HF29" s="163"/>
      <c r="HG29" s="163"/>
      <c r="HH29" s="163"/>
      <c r="HI29" s="163"/>
      <c r="HJ29" s="163"/>
      <c r="HK29" s="163"/>
      <c r="HL29" s="163"/>
      <c r="HM29" s="163"/>
      <c r="HN29" s="163"/>
      <c r="HO29" s="163"/>
      <c r="HP29" s="163"/>
      <c r="HQ29" s="163"/>
      <c r="HR29" s="163"/>
      <c r="HS29" s="163"/>
      <c r="HT29" s="163"/>
      <c r="HU29" s="163"/>
      <c r="HV29" s="163"/>
      <c r="HW29" s="163"/>
      <c r="HX29" s="163"/>
      <c r="HY29" s="163"/>
      <c r="HZ29" s="163"/>
      <c r="IA29" s="163"/>
      <c r="IB29" s="163"/>
      <c r="IC29" s="163"/>
      <c r="ID29" s="163"/>
      <c r="IE29" s="163"/>
      <c r="IF29" s="163"/>
      <c r="IG29" s="163"/>
      <c r="IH29" s="163"/>
      <c r="II29" s="163"/>
      <c r="IJ29" s="163"/>
      <c r="IK29" s="163"/>
    </row>
    <row r="30" spans="1:245" ht="34.950000000000003" customHeight="1" thickTop="1" thickBot="1" x14ac:dyDescent="0.45">
      <c r="A30" s="194"/>
      <c r="B30" s="162"/>
      <c r="C30" s="162"/>
      <c r="D30" s="162"/>
      <c r="E30" s="162"/>
      <c r="F30" s="162"/>
      <c r="G30" s="162"/>
      <c r="H30" s="162"/>
      <c r="I30" s="162"/>
      <c r="J30" s="197" t="s">
        <v>25</v>
      </c>
      <c r="K30" s="472" t="s">
        <v>26</v>
      </c>
      <c r="L30" s="472"/>
      <c r="M30" s="472"/>
      <c r="N30" s="472"/>
      <c r="O30" s="472"/>
      <c r="P30" s="472"/>
      <c r="Q30" s="472"/>
      <c r="R30" s="472"/>
      <c r="S30" s="472"/>
      <c r="T30" s="189"/>
      <c r="U30" s="189"/>
      <c r="V30" s="189"/>
      <c r="W30" s="189"/>
      <c r="X30" s="189"/>
      <c r="Y30" s="189"/>
      <c r="Z30" s="473" t="s">
        <v>47</v>
      </c>
      <c r="AA30" s="473"/>
      <c r="AB30" s="467"/>
      <c r="AC30" s="469" t="str">
        <f ca="1">$I$15</f>
        <v>gg</v>
      </c>
      <c r="AD30" s="470"/>
      <c r="AE30" s="470"/>
      <c r="AF30" s="470"/>
      <c r="AG30" s="470"/>
      <c r="AH30" s="470"/>
      <c r="AI30" s="470"/>
      <c r="AJ30" s="470"/>
      <c r="AK30" s="470"/>
      <c r="AL30" s="470"/>
      <c r="AM30" s="470"/>
      <c r="AN30" s="471"/>
      <c r="AO30" s="208"/>
      <c r="AP30" s="208"/>
      <c r="AQ30" s="208"/>
      <c r="AR30" s="208"/>
      <c r="AS30" s="189"/>
      <c r="AT30" s="189"/>
      <c r="AU30" s="189"/>
      <c r="AV30" s="304" t="str">
        <f>$K$25</f>
        <v>dd</v>
      </c>
      <c r="AW30" s="307"/>
      <c r="AX30" s="226"/>
      <c r="AY30" s="304" t="str">
        <f>$K$28</f>
        <v>ff</v>
      </c>
      <c r="AZ30" s="307"/>
      <c r="BA30" s="226"/>
      <c r="BB30" s="304" t="str">
        <f>$K$21</f>
        <v>aa</v>
      </c>
      <c r="BC30" s="307"/>
      <c r="BD30" s="227"/>
      <c r="BE30" s="304" t="str">
        <f>$K$24</f>
        <v>cc</v>
      </c>
      <c r="BF30" s="307"/>
      <c r="BG30" s="228"/>
      <c r="BH30" s="218"/>
      <c r="BI30" s="218"/>
      <c r="BJ30" s="220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163"/>
      <c r="CQ30" s="163"/>
      <c r="CR30" s="163"/>
      <c r="CS30" s="163"/>
      <c r="CT30" s="163"/>
      <c r="CU30" s="163"/>
      <c r="CV30" s="163"/>
      <c r="CW30" s="163"/>
      <c r="CX30" s="163"/>
      <c r="CY30" s="163"/>
      <c r="CZ30" s="163"/>
      <c r="DA30" s="163"/>
      <c r="DB30" s="163"/>
      <c r="DC30" s="163"/>
      <c r="DD30" s="163"/>
      <c r="DE30" s="163"/>
      <c r="DF30" s="163"/>
      <c r="DG30" s="163"/>
      <c r="DH30" s="163"/>
      <c r="DI30" s="163"/>
      <c r="DJ30" s="163"/>
      <c r="DK30" s="163"/>
      <c r="DL30" s="163"/>
      <c r="DM30" s="163"/>
      <c r="DN30" s="163"/>
      <c r="DO30" s="163"/>
      <c r="DP30" s="163"/>
      <c r="DQ30" s="163"/>
      <c r="DR30" s="163"/>
      <c r="DS30" s="163"/>
      <c r="DT30" s="163"/>
      <c r="DU30" s="163"/>
      <c r="DV30" s="163"/>
      <c r="DW30" s="163"/>
      <c r="DX30" s="163"/>
      <c r="DY30" s="163"/>
      <c r="DZ30" s="163"/>
      <c r="EA30" s="163"/>
      <c r="EB30" s="163"/>
      <c r="EC30" s="163"/>
      <c r="ED30" s="163"/>
      <c r="EE30" s="163"/>
      <c r="EF30" s="163"/>
      <c r="EG30" s="163"/>
      <c r="EH30" s="163"/>
      <c r="EI30" s="163"/>
      <c r="EJ30" s="163"/>
      <c r="EK30" s="163"/>
      <c r="EL30" s="163"/>
      <c r="EM30" s="163"/>
      <c r="EN30" s="163"/>
      <c r="EO30" s="163"/>
      <c r="EP30" s="163"/>
      <c r="EQ30" s="163"/>
      <c r="ER30" s="163"/>
      <c r="ES30" s="163"/>
      <c r="ET30" s="163"/>
      <c r="EU30" s="163"/>
      <c r="EV30" s="163"/>
      <c r="EW30" s="163"/>
      <c r="EX30" s="163"/>
      <c r="EY30" s="163"/>
      <c r="EZ30" s="163"/>
      <c r="FA30" s="163"/>
      <c r="FB30" s="163"/>
      <c r="FC30" s="163"/>
      <c r="FD30" s="163"/>
      <c r="FE30" s="163"/>
      <c r="FF30" s="163"/>
      <c r="FG30" s="163"/>
      <c r="FH30" s="163"/>
      <c r="FI30" s="163"/>
      <c r="FJ30" s="163"/>
      <c r="FK30" s="163"/>
      <c r="FL30" s="163"/>
      <c r="FM30" s="163"/>
      <c r="FN30" s="163"/>
      <c r="FO30" s="163"/>
      <c r="FP30" s="163"/>
      <c r="FQ30" s="163"/>
      <c r="FR30" s="163"/>
      <c r="FS30" s="163"/>
      <c r="FT30" s="163"/>
      <c r="FU30" s="163"/>
      <c r="FV30" s="163"/>
      <c r="FW30" s="163"/>
      <c r="FX30" s="163"/>
      <c r="FY30" s="163"/>
      <c r="FZ30" s="163"/>
      <c r="GA30" s="163"/>
      <c r="GB30" s="163"/>
      <c r="GC30" s="163"/>
      <c r="GD30" s="163"/>
      <c r="GE30" s="163"/>
      <c r="GF30" s="163"/>
      <c r="GG30" s="163"/>
      <c r="GH30" s="163"/>
      <c r="GI30" s="163"/>
      <c r="GJ30" s="163"/>
      <c r="GK30" s="163"/>
      <c r="GL30" s="163"/>
      <c r="GM30" s="163"/>
      <c r="GN30" s="163"/>
      <c r="GO30" s="163"/>
      <c r="GP30" s="163"/>
      <c r="GQ30" s="163"/>
      <c r="GR30" s="163"/>
      <c r="GS30" s="163"/>
      <c r="GT30" s="163"/>
      <c r="GU30" s="163"/>
      <c r="GV30" s="163"/>
      <c r="GW30" s="163"/>
      <c r="GX30" s="163"/>
      <c r="GY30" s="163"/>
      <c r="GZ30" s="163"/>
      <c r="HA30" s="163"/>
      <c r="HB30" s="163"/>
      <c r="HC30" s="163"/>
      <c r="HD30" s="163"/>
      <c r="HE30" s="163"/>
      <c r="HF30" s="163"/>
      <c r="HG30" s="163"/>
      <c r="HH30" s="163"/>
      <c r="HI30" s="163"/>
      <c r="HJ30" s="163"/>
      <c r="HK30" s="163"/>
      <c r="HL30" s="163"/>
      <c r="HM30" s="163"/>
      <c r="HN30" s="163"/>
      <c r="HO30" s="163"/>
      <c r="HP30" s="163"/>
      <c r="HQ30" s="163"/>
      <c r="HR30" s="163"/>
      <c r="HS30" s="163"/>
      <c r="HT30" s="163"/>
      <c r="HU30" s="163"/>
      <c r="HV30" s="163"/>
      <c r="HW30" s="163"/>
      <c r="HX30" s="163"/>
      <c r="HY30" s="163"/>
      <c r="HZ30" s="163"/>
      <c r="IA30" s="163"/>
      <c r="IB30" s="163"/>
      <c r="IC30" s="163"/>
      <c r="ID30" s="163"/>
      <c r="IE30" s="163"/>
      <c r="IF30" s="163"/>
      <c r="IG30" s="163"/>
      <c r="IH30" s="163"/>
      <c r="II30" s="163"/>
      <c r="IJ30" s="163"/>
      <c r="IK30" s="163"/>
    </row>
    <row r="31" spans="1:245" ht="34.950000000000003" customHeight="1" thickTop="1" thickBot="1" x14ac:dyDescent="0.3">
      <c r="A31" s="194"/>
      <c r="B31" s="162"/>
      <c r="C31" s="162"/>
      <c r="D31" s="162"/>
      <c r="E31" s="162"/>
      <c r="F31" s="162"/>
      <c r="G31" s="162"/>
      <c r="H31" s="162"/>
      <c r="I31" s="162"/>
      <c r="J31" s="197" t="s">
        <v>28</v>
      </c>
      <c r="K31" s="472" t="s">
        <v>29</v>
      </c>
      <c r="L31" s="472"/>
      <c r="M31" s="472"/>
      <c r="N31" s="472"/>
      <c r="O31" s="472"/>
      <c r="P31" s="472"/>
      <c r="Q31" s="472"/>
      <c r="R31" s="472"/>
      <c r="S31" s="472"/>
      <c r="T31" s="189"/>
      <c r="U31" s="189"/>
      <c r="V31" s="189"/>
      <c r="W31" s="189"/>
      <c r="X31" s="189"/>
      <c r="Y31" s="189"/>
      <c r="Z31" s="473" t="s">
        <v>48</v>
      </c>
      <c r="AA31" s="473"/>
      <c r="AB31" s="467"/>
      <c r="AC31" s="469" t="str">
        <f ca="1">$I$16</f>
        <v>hh</v>
      </c>
      <c r="AD31" s="470"/>
      <c r="AE31" s="470"/>
      <c r="AF31" s="470"/>
      <c r="AG31" s="470"/>
      <c r="AH31" s="470"/>
      <c r="AI31" s="470"/>
      <c r="AJ31" s="470"/>
      <c r="AK31" s="470"/>
      <c r="AL31" s="470"/>
      <c r="AM31" s="470"/>
      <c r="AN31" s="471"/>
      <c r="AO31" s="198"/>
      <c r="AP31" s="198"/>
      <c r="AQ31" s="198"/>
      <c r="AR31" s="198"/>
      <c r="AS31" s="189"/>
      <c r="AT31" s="189"/>
      <c r="AU31" s="189"/>
      <c r="AV31" s="305" t="str">
        <f>$K$27</f>
        <v>ee</v>
      </c>
      <c r="AW31" s="308"/>
      <c r="AX31" s="217"/>
      <c r="AY31" s="305" t="str">
        <f>$K$30</f>
        <v>gg</v>
      </c>
      <c r="AZ31" s="308"/>
      <c r="BA31" s="227"/>
      <c r="BB31" s="305" t="str">
        <f>$K$33</f>
        <v>ii</v>
      </c>
      <c r="BC31" s="308"/>
      <c r="BD31" s="227"/>
      <c r="BE31" s="370" t="str">
        <f>$K$34</f>
        <v>jj</v>
      </c>
      <c r="BF31" s="308"/>
      <c r="BG31" s="228"/>
      <c r="BH31" s="218"/>
      <c r="BI31" s="218"/>
      <c r="BJ31" s="220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  <c r="CW31" s="163"/>
      <c r="CX31" s="163"/>
      <c r="CY31" s="163"/>
      <c r="CZ31" s="163"/>
      <c r="DA31" s="163"/>
      <c r="DB31" s="163"/>
      <c r="DC31" s="163"/>
      <c r="DD31" s="163"/>
      <c r="DE31" s="163"/>
      <c r="DF31" s="163"/>
      <c r="DG31" s="163"/>
      <c r="DH31" s="163"/>
      <c r="DI31" s="163"/>
      <c r="DJ31" s="163"/>
      <c r="DK31" s="163"/>
      <c r="DL31" s="163"/>
      <c r="DM31" s="163"/>
      <c r="DN31" s="163"/>
      <c r="DO31" s="163"/>
      <c r="DP31" s="163"/>
      <c r="DQ31" s="163"/>
      <c r="DR31" s="163"/>
      <c r="DS31" s="163"/>
      <c r="DT31" s="163"/>
      <c r="DU31" s="163"/>
      <c r="DV31" s="163"/>
      <c r="DW31" s="163"/>
      <c r="DX31" s="163"/>
      <c r="DY31" s="163"/>
      <c r="DZ31" s="163"/>
      <c r="EA31" s="163"/>
      <c r="EB31" s="163"/>
      <c r="EC31" s="163"/>
      <c r="ED31" s="163"/>
      <c r="EE31" s="163"/>
      <c r="EF31" s="163"/>
      <c r="EG31" s="163"/>
      <c r="EH31" s="163"/>
      <c r="EI31" s="163"/>
      <c r="EJ31" s="163"/>
      <c r="EK31" s="163"/>
      <c r="EL31" s="163"/>
      <c r="EM31" s="163"/>
      <c r="EN31" s="163"/>
      <c r="EO31" s="163"/>
      <c r="EP31" s="163"/>
      <c r="EQ31" s="163"/>
      <c r="ER31" s="163"/>
      <c r="ES31" s="163"/>
      <c r="ET31" s="163"/>
      <c r="EU31" s="163"/>
      <c r="EV31" s="163"/>
      <c r="EW31" s="163"/>
      <c r="EX31" s="163"/>
      <c r="EY31" s="163"/>
      <c r="EZ31" s="163"/>
      <c r="FA31" s="163"/>
      <c r="FB31" s="163"/>
      <c r="FC31" s="163"/>
      <c r="FD31" s="163"/>
      <c r="FE31" s="163"/>
      <c r="FF31" s="163"/>
      <c r="FG31" s="163"/>
      <c r="FH31" s="163"/>
      <c r="FI31" s="163"/>
      <c r="FJ31" s="163"/>
      <c r="FK31" s="163"/>
      <c r="FL31" s="163"/>
      <c r="FM31" s="163"/>
      <c r="FN31" s="163"/>
      <c r="FO31" s="163"/>
      <c r="FP31" s="163"/>
      <c r="FQ31" s="163"/>
      <c r="FR31" s="163"/>
      <c r="FS31" s="163"/>
      <c r="FT31" s="163"/>
      <c r="FU31" s="163"/>
      <c r="FV31" s="163"/>
      <c r="FW31" s="163"/>
      <c r="FX31" s="163"/>
      <c r="FY31" s="163"/>
      <c r="FZ31" s="163"/>
      <c r="GA31" s="163"/>
      <c r="GB31" s="163"/>
      <c r="GC31" s="163"/>
      <c r="GD31" s="163"/>
      <c r="GE31" s="163"/>
      <c r="GF31" s="163"/>
      <c r="GG31" s="163"/>
      <c r="GH31" s="163"/>
      <c r="GI31" s="163"/>
      <c r="GJ31" s="163"/>
      <c r="GK31" s="163"/>
      <c r="GL31" s="163"/>
      <c r="GM31" s="163"/>
      <c r="GN31" s="163"/>
      <c r="GO31" s="163"/>
      <c r="GP31" s="163"/>
      <c r="GQ31" s="163"/>
      <c r="GR31" s="163"/>
      <c r="GS31" s="163"/>
      <c r="GT31" s="163"/>
      <c r="GU31" s="163"/>
      <c r="GV31" s="163"/>
      <c r="GW31" s="163"/>
      <c r="GX31" s="163"/>
      <c r="GY31" s="163"/>
      <c r="GZ31" s="163"/>
      <c r="HA31" s="163"/>
      <c r="HB31" s="163"/>
      <c r="HC31" s="163"/>
      <c r="HD31" s="163"/>
      <c r="HE31" s="163"/>
      <c r="HF31" s="163"/>
      <c r="HG31" s="163"/>
      <c r="HH31" s="163"/>
      <c r="HI31" s="163"/>
      <c r="HJ31" s="163"/>
      <c r="HK31" s="163"/>
      <c r="HL31" s="163"/>
      <c r="HM31" s="163"/>
      <c r="HN31" s="163"/>
      <c r="HO31" s="163"/>
      <c r="HP31" s="163"/>
      <c r="HQ31" s="163"/>
      <c r="HR31" s="163"/>
      <c r="HS31" s="163"/>
      <c r="HT31" s="163"/>
      <c r="HU31" s="163"/>
      <c r="HV31" s="163"/>
      <c r="HW31" s="163"/>
      <c r="HX31" s="163"/>
      <c r="HY31" s="163"/>
      <c r="HZ31" s="163"/>
      <c r="IA31" s="163"/>
      <c r="IB31" s="163"/>
      <c r="IC31" s="163"/>
      <c r="ID31" s="163"/>
      <c r="IE31" s="163"/>
      <c r="IF31" s="163"/>
      <c r="IG31" s="163"/>
      <c r="IH31" s="163"/>
      <c r="II31" s="163"/>
      <c r="IJ31" s="163"/>
      <c r="IK31" s="163"/>
    </row>
    <row r="32" spans="1:245" ht="34.950000000000003" customHeight="1" thickTop="1" thickBot="1" x14ac:dyDescent="0.45">
      <c r="A32" s="194"/>
      <c r="B32" s="162"/>
      <c r="C32" s="162"/>
      <c r="D32" s="162"/>
      <c r="E32" s="162"/>
      <c r="F32" s="162"/>
      <c r="G32" s="162"/>
      <c r="H32" s="162"/>
      <c r="I32" s="162"/>
      <c r="J32" s="185"/>
      <c r="K32" s="474"/>
      <c r="L32" s="474"/>
      <c r="M32" s="474"/>
      <c r="N32" s="474"/>
      <c r="O32" s="474"/>
      <c r="P32" s="474"/>
      <c r="Q32" s="474"/>
      <c r="R32" s="474"/>
      <c r="S32" s="474"/>
      <c r="T32" s="189"/>
      <c r="U32" s="189"/>
      <c r="V32" s="189"/>
      <c r="W32" s="189"/>
      <c r="X32" s="189"/>
      <c r="Y32" s="189"/>
      <c r="Z32" s="189"/>
      <c r="AA32" s="189"/>
      <c r="AB32" s="189"/>
      <c r="AC32" s="475"/>
      <c r="AD32" s="475"/>
      <c r="AE32" s="475"/>
      <c r="AF32" s="475"/>
      <c r="AG32" s="475"/>
      <c r="AH32" s="475"/>
      <c r="AI32" s="475"/>
      <c r="AJ32" s="475"/>
      <c r="AK32" s="475"/>
      <c r="AL32" s="475"/>
      <c r="AM32" s="475"/>
      <c r="AN32" s="475"/>
      <c r="AO32" s="208"/>
      <c r="AP32" s="208"/>
      <c r="AQ32" s="208"/>
      <c r="AR32" s="208"/>
      <c r="AS32" s="211"/>
      <c r="AT32" s="189"/>
      <c r="AU32" s="189"/>
      <c r="AV32" s="217"/>
      <c r="AW32" s="281"/>
      <c r="AX32" s="217"/>
      <c r="AY32" s="217"/>
      <c r="AZ32" s="281"/>
      <c r="BA32" s="217"/>
      <c r="BB32" s="217"/>
      <c r="BC32" s="281"/>
      <c r="BD32" s="217"/>
      <c r="BE32" s="217"/>
      <c r="BF32" s="281"/>
      <c r="BG32" s="217"/>
      <c r="BH32" s="218"/>
      <c r="BI32" s="218"/>
      <c r="BJ32" s="220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  <c r="CY32" s="163"/>
      <c r="CZ32" s="163"/>
      <c r="DA32" s="163"/>
      <c r="DB32" s="163"/>
      <c r="DC32" s="163"/>
      <c r="DD32" s="163"/>
      <c r="DE32" s="163"/>
      <c r="DF32" s="163"/>
      <c r="DG32" s="163"/>
      <c r="DH32" s="163"/>
      <c r="DI32" s="163"/>
      <c r="DJ32" s="163"/>
      <c r="DK32" s="163"/>
      <c r="DL32" s="163"/>
      <c r="DM32" s="163"/>
      <c r="DN32" s="163"/>
      <c r="DO32" s="163"/>
      <c r="DP32" s="163"/>
      <c r="DQ32" s="163"/>
      <c r="DR32" s="163"/>
      <c r="DS32" s="163"/>
      <c r="DT32" s="163"/>
      <c r="DU32" s="163"/>
      <c r="DV32" s="163"/>
      <c r="DW32" s="163"/>
      <c r="DX32" s="163"/>
      <c r="DY32" s="163"/>
      <c r="DZ32" s="163"/>
      <c r="EA32" s="163"/>
      <c r="EB32" s="163"/>
      <c r="EC32" s="163"/>
      <c r="ED32" s="163"/>
      <c r="EE32" s="163"/>
      <c r="EF32" s="163"/>
      <c r="EG32" s="163"/>
      <c r="EH32" s="163"/>
      <c r="EI32" s="163"/>
      <c r="EJ32" s="163"/>
      <c r="EK32" s="163"/>
      <c r="EL32" s="163"/>
      <c r="EM32" s="163"/>
      <c r="EN32" s="163"/>
      <c r="EO32" s="163"/>
      <c r="EP32" s="163"/>
      <c r="EQ32" s="163"/>
      <c r="ER32" s="163"/>
      <c r="ES32" s="163"/>
      <c r="ET32" s="163"/>
      <c r="EU32" s="163"/>
      <c r="EV32" s="163"/>
      <c r="EW32" s="163"/>
      <c r="EX32" s="163"/>
      <c r="EY32" s="163"/>
      <c r="EZ32" s="163"/>
      <c r="FA32" s="163"/>
      <c r="FB32" s="163"/>
      <c r="FC32" s="163"/>
      <c r="FD32" s="163"/>
      <c r="FE32" s="163"/>
      <c r="FF32" s="163"/>
      <c r="FG32" s="163"/>
      <c r="FH32" s="163"/>
      <c r="FI32" s="163"/>
      <c r="FJ32" s="163"/>
      <c r="FK32" s="163"/>
      <c r="FL32" s="163"/>
      <c r="FM32" s="163"/>
      <c r="FN32" s="163"/>
      <c r="FO32" s="163"/>
      <c r="FP32" s="163"/>
      <c r="FQ32" s="163"/>
      <c r="FR32" s="163"/>
      <c r="FS32" s="163"/>
      <c r="FT32" s="163"/>
      <c r="FU32" s="163"/>
      <c r="FV32" s="163"/>
      <c r="FW32" s="163"/>
      <c r="FX32" s="163"/>
      <c r="FY32" s="163"/>
      <c r="FZ32" s="163"/>
      <c r="GA32" s="163"/>
      <c r="GB32" s="163"/>
      <c r="GC32" s="163"/>
      <c r="GD32" s="163"/>
      <c r="GE32" s="163"/>
      <c r="GF32" s="163"/>
      <c r="GG32" s="163"/>
      <c r="GH32" s="163"/>
      <c r="GI32" s="163"/>
      <c r="GJ32" s="163"/>
      <c r="GK32" s="163"/>
      <c r="GL32" s="163"/>
      <c r="GM32" s="163"/>
      <c r="GN32" s="163"/>
      <c r="GO32" s="163"/>
      <c r="GP32" s="163"/>
      <c r="GQ32" s="163"/>
      <c r="GR32" s="163"/>
      <c r="GS32" s="163"/>
      <c r="GT32" s="163"/>
      <c r="GU32" s="163"/>
      <c r="GV32" s="163"/>
      <c r="GW32" s="163"/>
      <c r="GX32" s="163"/>
      <c r="GY32" s="163"/>
      <c r="GZ32" s="163"/>
      <c r="HA32" s="163"/>
      <c r="HB32" s="163"/>
      <c r="HC32" s="163"/>
      <c r="HD32" s="163"/>
      <c r="HE32" s="163"/>
      <c r="HF32" s="163"/>
      <c r="HG32" s="163"/>
      <c r="HH32" s="163"/>
      <c r="HI32" s="163"/>
      <c r="HJ32" s="163"/>
      <c r="HK32" s="163"/>
      <c r="HL32" s="163"/>
      <c r="HM32" s="163"/>
      <c r="HN32" s="163"/>
      <c r="HO32" s="163"/>
      <c r="HP32" s="163"/>
      <c r="HQ32" s="163"/>
      <c r="HR32" s="163"/>
      <c r="HS32" s="163"/>
      <c r="HT32" s="163"/>
      <c r="HU32" s="163"/>
      <c r="HV32" s="163"/>
      <c r="HW32" s="163"/>
      <c r="HX32" s="163"/>
      <c r="HY32" s="163"/>
      <c r="HZ32" s="163"/>
      <c r="IA32" s="163"/>
      <c r="IB32" s="163"/>
      <c r="IC32" s="163"/>
      <c r="ID32" s="163"/>
      <c r="IE32" s="163"/>
      <c r="IF32" s="163"/>
      <c r="IG32" s="163"/>
      <c r="IH32" s="163"/>
      <c r="II32" s="163"/>
      <c r="IJ32" s="163"/>
      <c r="IK32" s="163"/>
    </row>
    <row r="33" spans="1:245" ht="34.950000000000003" customHeight="1" thickTop="1" thickBot="1" x14ac:dyDescent="0.3">
      <c r="A33" s="194"/>
      <c r="B33" s="162"/>
      <c r="C33" s="162"/>
      <c r="D33" s="162"/>
      <c r="E33" s="162"/>
      <c r="F33" s="162"/>
      <c r="G33" s="162"/>
      <c r="H33" s="162"/>
      <c r="I33" s="162"/>
      <c r="J33" s="197" t="s">
        <v>49</v>
      </c>
      <c r="K33" s="472" t="s">
        <v>50</v>
      </c>
      <c r="L33" s="472"/>
      <c r="M33" s="472"/>
      <c r="N33" s="472"/>
      <c r="O33" s="472"/>
      <c r="P33" s="472"/>
      <c r="Q33" s="472"/>
      <c r="R33" s="472"/>
      <c r="S33" s="472"/>
      <c r="T33" s="189"/>
      <c r="U33" s="189"/>
      <c r="V33" s="189"/>
      <c r="W33" s="189"/>
      <c r="X33" s="189"/>
      <c r="Y33" s="189"/>
      <c r="Z33" s="473" t="s">
        <v>51</v>
      </c>
      <c r="AA33" s="473"/>
      <c r="AB33" s="467"/>
      <c r="AC33" s="469" t="str">
        <f ca="1">$I$17</f>
        <v>ii</v>
      </c>
      <c r="AD33" s="470"/>
      <c r="AE33" s="470"/>
      <c r="AF33" s="470"/>
      <c r="AG33" s="470"/>
      <c r="AH33" s="470"/>
      <c r="AI33" s="470"/>
      <c r="AJ33" s="470"/>
      <c r="AK33" s="470"/>
      <c r="AL33" s="470"/>
      <c r="AM33" s="470"/>
      <c r="AN33" s="471"/>
      <c r="AO33" s="198"/>
      <c r="AP33" s="198"/>
      <c r="AQ33" s="198"/>
      <c r="AR33" s="198"/>
      <c r="AS33" s="189"/>
      <c r="AT33" s="189"/>
      <c r="AU33" s="189"/>
      <c r="AV33" s="304" t="str">
        <f>$K$21</f>
        <v>aa</v>
      </c>
      <c r="AW33" s="307"/>
      <c r="AX33" s="217"/>
      <c r="AY33" s="304" t="str">
        <f>$K$21</f>
        <v>aa</v>
      </c>
      <c r="AZ33" s="307"/>
      <c r="BA33" s="217"/>
      <c r="BB33" s="304" t="str">
        <f>$K$25</f>
        <v>dd</v>
      </c>
      <c r="BC33" s="307"/>
      <c r="BD33" s="227"/>
      <c r="BE33" s="304" t="str">
        <f>$K$22</f>
        <v>bb</v>
      </c>
      <c r="BF33" s="307"/>
      <c r="BG33" s="228"/>
      <c r="BH33" s="218"/>
      <c r="BI33" s="218"/>
      <c r="BJ33" s="220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  <c r="DB33" s="163"/>
      <c r="DC33" s="163"/>
      <c r="DD33" s="163"/>
      <c r="DE33" s="163"/>
      <c r="DF33" s="163"/>
      <c r="DG33" s="163"/>
      <c r="DH33" s="163"/>
      <c r="DI33" s="163"/>
      <c r="DJ33" s="163"/>
      <c r="DK33" s="163"/>
      <c r="DL33" s="163"/>
      <c r="DM33" s="163"/>
      <c r="DN33" s="163"/>
      <c r="DO33" s="163"/>
      <c r="DP33" s="163"/>
      <c r="DQ33" s="163"/>
      <c r="DR33" s="163"/>
      <c r="DS33" s="163"/>
      <c r="DT33" s="163"/>
      <c r="DU33" s="163"/>
      <c r="DV33" s="163"/>
      <c r="DW33" s="163"/>
      <c r="DX33" s="163"/>
      <c r="DY33" s="163"/>
      <c r="DZ33" s="163"/>
      <c r="EA33" s="163"/>
      <c r="EB33" s="163"/>
      <c r="EC33" s="163"/>
      <c r="ED33" s="163"/>
      <c r="EE33" s="163"/>
      <c r="EF33" s="163"/>
      <c r="EG33" s="163"/>
      <c r="EH33" s="163"/>
      <c r="EI33" s="163"/>
      <c r="EJ33" s="163"/>
      <c r="EK33" s="163"/>
      <c r="EL33" s="163"/>
      <c r="EM33" s="163"/>
      <c r="EN33" s="163"/>
      <c r="EO33" s="163"/>
      <c r="EP33" s="163"/>
      <c r="EQ33" s="163"/>
      <c r="ER33" s="163"/>
      <c r="ES33" s="163"/>
      <c r="ET33" s="163"/>
      <c r="EU33" s="163"/>
      <c r="EV33" s="163"/>
      <c r="EW33" s="163"/>
      <c r="EX33" s="163"/>
      <c r="EY33" s="163"/>
      <c r="EZ33" s="163"/>
      <c r="FA33" s="163"/>
      <c r="FB33" s="163"/>
      <c r="FC33" s="163"/>
      <c r="FD33" s="163"/>
      <c r="FE33" s="163"/>
      <c r="FF33" s="163"/>
      <c r="FG33" s="163"/>
      <c r="FH33" s="163"/>
      <c r="FI33" s="163"/>
      <c r="FJ33" s="163"/>
      <c r="FK33" s="163"/>
      <c r="FL33" s="163"/>
      <c r="FM33" s="163"/>
      <c r="FN33" s="163"/>
      <c r="FO33" s="163"/>
      <c r="FP33" s="163"/>
      <c r="FQ33" s="163"/>
      <c r="FR33" s="163"/>
      <c r="FS33" s="163"/>
      <c r="FT33" s="163"/>
      <c r="FU33" s="163"/>
      <c r="FV33" s="163"/>
      <c r="FW33" s="163"/>
      <c r="FX33" s="163"/>
      <c r="FY33" s="163"/>
      <c r="FZ33" s="163"/>
      <c r="GA33" s="163"/>
      <c r="GB33" s="163"/>
      <c r="GC33" s="163"/>
      <c r="GD33" s="163"/>
      <c r="GE33" s="163"/>
      <c r="GF33" s="163"/>
      <c r="GG33" s="163"/>
      <c r="GH33" s="163"/>
      <c r="GI33" s="163"/>
      <c r="GJ33" s="163"/>
      <c r="GK33" s="163"/>
      <c r="GL33" s="163"/>
      <c r="GM33" s="163"/>
      <c r="GN33" s="163"/>
      <c r="GO33" s="163"/>
      <c r="GP33" s="163"/>
      <c r="GQ33" s="163"/>
      <c r="GR33" s="163"/>
      <c r="GS33" s="163"/>
      <c r="GT33" s="163"/>
      <c r="GU33" s="163"/>
      <c r="GV33" s="163"/>
      <c r="GW33" s="163"/>
      <c r="GX33" s="163"/>
      <c r="GY33" s="163"/>
      <c r="GZ33" s="163"/>
      <c r="HA33" s="163"/>
      <c r="HB33" s="163"/>
      <c r="HC33" s="163"/>
      <c r="HD33" s="163"/>
      <c r="HE33" s="163"/>
      <c r="HF33" s="163"/>
      <c r="HG33" s="163"/>
      <c r="HH33" s="163"/>
      <c r="HI33" s="163"/>
      <c r="HJ33" s="163"/>
      <c r="HK33" s="163"/>
      <c r="HL33" s="163"/>
      <c r="HM33" s="163"/>
      <c r="HN33" s="163"/>
      <c r="HO33" s="163"/>
      <c r="HP33" s="163"/>
      <c r="HQ33" s="163"/>
      <c r="HR33" s="163"/>
      <c r="HS33" s="163"/>
      <c r="HT33" s="163"/>
      <c r="HU33" s="163"/>
      <c r="HV33" s="163"/>
      <c r="HW33" s="163"/>
      <c r="HX33" s="163"/>
      <c r="HY33" s="163"/>
      <c r="HZ33" s="163"/>
      <c r="IA33" s="163"/>
      <c r="IB33" s="163"/>
      <c r="IC33" s="163"/>
      <c r="ID33" s="163"/>
      <c r="IE33" s="163"/>
      <c r="IF33" s="163"/>
      <c r="IG33" s="163"/>
      <c r="IH33" s="163"/>
      <c r="II33" s="163"/>
      <c r="IJ33" s="163"/>
      <c r="IK33" s="163"/>
    </row>
    <row r="34" spans="1:245" ht="34.950000000000003" customHeight="1" thickTop="1" thickBot="1" x14ac:dyDescent="0.45">
      <c r="A34" s="194"/>
      <c r="B34" s="162"/>
      <c r="C34" s="162"/>
      <c r="D34" s="162"/>
      <c r="E34" s="162"/>
      <c r="F34" s="162"/>
      <c r="G34" s="162"/>
      <c r="H34" s="162"/>
      <c r="I34" s="162"/>
      <c r="J34" s="197" t="s">
        <v>52</v>
      </c>
      <c r="K34" s="472" t="s">
        <v>53</v>
      </c>
      <c r="L34" s="472"/>
      <c r="M34" s="472"/>
      <c r="N34" s="472"/>
      <c r="O34" s="472"/>
      <c r="P34" s="472"/>
      <c r="Q34" s="472"/>
      <c r="R34" s="472"/>
      <c r="S34" s="472"/>
      <c r="T34" s="189"/>
      <c r="U34" s="189"/>
      <c r="V34" s="189"/>
      <c r="W34" s="189"/>
      <c r="X34" s="189"/>
      <c r="Y34" s="189"/>
      <c r="Z34" s="473" t="s">
        <v>54</v>
      </c>
      <c r="AA34" s="473"/>
      <c r="AB34" s="473"/>
      <c r="AC34" s="477" t="str">
        <f ca="1">$I$18</f>
        <v>jj</v>
      </c>
      <c r="AD34" s="477"/>
      <c r="AE34" s="477"/>
      <c r="AF34" s="477"/>
      <c r="AG34" s="477"/>
      <c r="AH34" s="477"/>
      <c r="AI34" s="477"/>
      <c r="AJ34" s="477"/>
      <c r="AK34" s="477"/>
      <c r="AL34" s="477"/>
      <c r="AM34" s="477"/>
      <c r="AN34" s="477"/>
      <c r="AO34" s="208"/>
      <c r="AP34" s="208"/>
      <c r="AQ34" s="208"/>
      <c r="AR34" s="208"/>
      <c r="AS34" s="189"/>
      <c r="AT34" s="189"/>
      <c r="AU34" s="189"/>
      <c r="AV34" s="305" t="str">
        <f>$K$31</f>
        <v>hh</v>
      </c>
      <c r="AW34" s="308"/>
      <c r="AX34" s="217"/>
      <c r="AY34" s="370" t="str">
        <f>$K$24</f>
        <v>cc</v>
      </c>
      <c r="AZ34" s="308"/>
      <c r="BA34" s="227"/>
      <c r="BB34" s="305" t="str">
        <f>$K$28</f>
        <v>ff</v>
      </c>
      <c r="BC34" s="308"/>
      <c r="BD34" s="227"/>
      <c r="BE34" s="305" t="str">
        <f>$K$25</f>
        <v>dd</v>
      </c>
      <c r="BF34" s="308"/>
      <c r="BG34" s="228"/>
      <c r="BH34" s="218"/>
      <c r="BI34" s="218"/>
      <c r="BJ34" s="220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63"/>
      <c r="DK34" s="163"/>
      <c r="DL34" s="163"/>
      <c r="DM34" s="163"/>
      <c r="DN34" s="163"/>
      <c r="DO34" s="163"/>
      <c r="DP34" s="163"/>
      <c r="DQ34" s="163"/>
      <c r="DR34" s="163"/>
      <c r="DS34" s="163"/>
      <c r="DT34" s="163"/>
      <c r="DU34" s="163"/>
      <c r="DV34" s="163"/>
      <c r="DW34" s="163"/>
      <c r="DX34" s="163"/>
      <c r="DY34" s="163"/>
      <c r="DZ34" s="163"/>
      <c r="EA34" s="163"/>
      <c r="EB34" s="163"/>
      <c r="EC34" s="163"/>
      <c r="ED34" s="163"/>
      <c r="EE34" s="163"/>
      <c r="EF34" s="163"/>
      <c r="EG34" s="163"/>
      <c r="EH34" s="163"/>
      <c r="EI34" s="163"/>
      <c r="EJ34" s="163"/>
      <c r="EK34" s="163"/>
      <c r="EL34" s="163"/>
      <c r="EM34" s="163"/>
      <c r="EN34" s="163"/>
      <c r="EO34" s="163"/>
      <c r="EP34" s="163"/>
      <c r="EQ34" s="163"/>
      <c r="ER34" s="163"/>
      <c r="ES34" s="163"/>
      <c r="ET34" s="163"/>
      <c r="EU34" s="163"/>
      <c r="EV34" s="163"/>
      <c r="EW34" s="163"/>
      <c r="EX34" s="163"/>
      <c r="EY34" s="163"/>
      <c r="EZ34" s="163"/>
      <c r="FA34" s="163"/>
      <c r="FB34" s="163"/>
      <c r="FC34" s="163"/>
      <c r="FD34" s="163"/>
      <c r="FE34" s="163"/>
      <c r="FF34" s="163"/>
      <c r="FG34" s="163"/>
      <c r="FH34" s="163"/>
      <c r="FI34" s="163"/>
      <c r="FJ34" s="163"/>
      <c r="FK34" s="163"/>
      <c r="FL34" s="163"/>
      <c r="FM34" s="163"/>
      <c r="FN34" s="163"/>
      <c r="FO34" s="163"/>
      <c r="FP34" s="163"/>
      <c r="FQ34" s="163"/>
      <c r="FR34" s="163"/>
      <c r="FS34" s="163"/>
      <c r="FT34" s="163"/>
      <c r="FU34" s="163"/>
      <c r="FV34" s="163"/>
      <c r="FW34" s="163"/>
      <c r="FX34" s="163"/>
      <c r="FY34" s="163"/>
      <c r="FZ34" s="163"/>
      <c r="GA34" s="163"/>
      <c r="GB34" s="163"/>
      <c r="GC34" s="163"/>
      <c r="GD34" s="163"/>
      <c r="GE34" s="163"/>
      <c r="GF34" s="163"/>
      <c r="GG34" s="163"/>
      <c r="GH34" s="163"/>
      <c r="GI34" s="163"/>
      <c r="GJ34" s="163"/>
      <c r="GK34" s="163"/>
      <c r="GL34" s="163"/>
      <c r="GM34" s="163"/>
      <c r="GN34" s="163"/>
      <c r="GO34" s="163"/>
      <c r="GP34" s="163"/>
      <c r="GQ34" s="163"/>
      <c r="GR34" s="163"/>
      <c r="GS34" s="163"/>
      <c r="GT34" s="163"/>
      <c r="GU34" s="163"/>
      <c r="GV34" s="163"/>
      <c r="GW34" s="163"/>
      <c r="GX34" s="163"/>
      <c r="GY34" s="163"/>
      <c r="GZ34" s="163"/>
      <c r="HA34" s="163"/>
      <c r="HB34" s="163"/>
      <c r="HC34" s="163"/>
      <c r="HD34" s="163"/>
      <c r="HE34" s="163"/>
      <c r="HF34" s="163"/>
      <c r="HG34" s="163"/>
      <c r="HH34" s="163"/>
      <c r="HI34" s="163"/>
      <c r="HJ34" s="163"/>
      <c r="HK34" s="163"/>
      <c r="HL34" s="163"/>
      <c r="HM34" s="163"/>
      <c r="HN34" s="163"/>
      <c r="HO34" s="163"/>
      <c r="HP34" s="163"/>
      <c r="HQ34" s="163"/>
      <c r="HR34" s="163"/>
      <c r="HS34" s="163"/>
      <c r="HT34" s="163"/>
      <c r="HU34" s="163"/>
      <c r="HV34" s="163"/>
      <c r="HW34" s="163"/>
      <c r="HX34" s="163"/>
      <c r="HY34" s="163"/>
      <c r="HZ34" s="163"/>
      <c r="IA34" s="163"/>
      <c r="IB34" s="163"/>
      <c r="IC34" s="163"/>
      <c r="ID34" s="163"/>
      <c r="IE34" s="163"/>
      <c r="IF34" s="163"/>
      <c r="IG34" s="163"/>
      <c r="IH34" s="163"/>
      <c r="II34" s="163"/>
      <c r="IJ34" s="163"/>
      <c r="IK34" s="163"/>
    </row>
    <row r="35" spans="1:245" ht="34.950000000000003" customHeight="1" x14ac:dyDescent="0.25">
      <c r="A35" s="194"/>
      <c r="B35" s="162"/>
      <c r="C35" s="162"/>
      <c r="D35" s="162"/>
      <c r="E35" s="162"/>
      <c r="F35" s="162"/>
      <c r="G35" s="162"/>
      <c r="H35" s="162"/>
      <c r="I35" s="162"/>
      <c r="J35" s="185"/>
      <c r="K35" s="475"/>
      <c r="L35" s="475"/>
      <c r="M35" s="475"/>
      <c r="N35" s="475"/>
      <c r="O35" s="475"/>
      <c r="P35" s="475"/>
      <c r="Q35" s="475"/>
      <c r="R35" s="475"/>
      <c r="S35" s="475"/>
      <c r="T35" s="189"/>
      <c r="U35" s="189"/>
      <c r="V35" s="189"/>
      <c r="W35" s="189"/>
      <c r="X35" s="189"/>
      <c r="Y35" s="189"/>
      <c r="Z35" s="189"/>
      <c r="AA35" s="189"/>
      <c r="AB35" s="189"/>
      <c r="AC35" s="478"/>
      <c r="AD35" s="478"/>
      <c r="AE35" s="478"/>
      <c r="AF35" s="478"/>
      <c r="AG35" s="478"/>
      <c r="AH35" s="478"/>
      <c r="AI35" s="478"/>
      <c r="AJ35" s="478"/>
      <c r="AK35" s="478"/>
      <c r="AL35" s="478"/>
      <c r="AM35" s="478"/>
      <c r="AN35" s="478"/>
      <c r="AO35" s="198"/>
      <c r="AP35" s="198"/>
      <c r="AQ35" s="198"/>
      <c r="AR35" s="198"/>
      <c r="AS35" s="189"/>
      <c r="AT35" s="189"/>
      <c r="AU35" s="189"/>
      <c r="AV35" s="216"/>
      <c r="AW35" s="289"/>
      <c r="AX35" s="217"/>
      <c r="AY35" s="217"/>
      <c r="AZ35" s="281"/>
      <c r="BA35" s="217"/>
      <c r="BB35" s="217"/>
      <c r="BC35" s="281"/>
      <c r="BD35" s="217"/>
      <c r="BE35" s="217"/>
      <c r="BF35" s="281"/>
      <c r="BG35" s="217"/>
      <c r="BH35" s="218"/>
      <c r="BI35" s="218"/>
      <c r="BJ35" s="220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  <c r="CW35" s="163"/>
      <c r="CX35" s="163"/>
      <c r="CY35" s="163"/>
      <c r="CZ35" s="163"/>
      <c r="DA35" s="163"/>
      <c r="DB35" s="163"/>
      <c r="DC35" s="163"/>
      <c r="DD35" s="163"/>
      <c r="DE35" s="163"/>
      <c r="DF35" s="163"/>
      <c r="DG35" s="163"/>
      <c r="DH35" s="163"/>
      <c r="DI35" s="163"/>
      <c r="DJ35" s="163"/>
      <c r="DK35" s="163"/>
      <c r="DL35" s="163"/>
      <c r="DM35" s="163"/>
      <c r="DN35" s="163"/>
      <c r="DO35" s="163"/>
      <c r="DP35" s="163"/>
      <c r="DQ35" s="163"/>
      <c r="DR35" s="163"/>
      <c r="DS35" s="163"/>
      <c r="DT35" s="163"/>
      <c r="DU35" s="163"/>
      <c r="DV35" s="163"/>
      <c r="DW35" s="163"/>
      <c r="DX35" s="163"/>
      <c r="DY35" s="163"/>
      <c r="DZ35" s="163"/>
      <c r="EA35" s="163"/>
      <c r="EB35" s="163"/>
      <c r="EC35" s="163"/>
      <c r="ED35" s="163"/>
      <c r="EE35" s="163"/>
      <c r="EF35" s="163"/>
      <c r="EG35" s="163"/>
      <c r="EH35" s="163"/>
      <c r="EI35" s="163"/>
      <c r="EJ35" s="163"/>
      <c r="EK35" s="163"/>
      <c r="EL35" s="163"/>
      <c r="EM35" s="163"/>
      <c r="EN35" s="163"/>
      <c r="EO35" s="163"/>
      <c r="EP35" s="163"/>
      <c r="EQ35" s="163"/>
      <c r="ER35" s="163"/>
      <c r="ES35" s="163"/>
      <c r="ET35" s="163"/>
      <c r="EU35" s="163"/>
      <c r="EV35" s="163"/>
      <c r="EW35" s="163"/>
      <c r="EX35" s="163"/>
      <c r="EY35" s="163"/>
      <c r="EZ35" s="163"/>
      <c r="FA35" s="163"/>
      <c r="FB35" s="163"/>
      <c r="FC35" s="163"/>
      <c r="FD35" s="163"/>
      <c r="FE35" s="163"/>
      <c r="FF35" s="163"/>
      <c r="FG35" s="163"/>
      <c r="FH35" s="163"/>
      <c r="FI35" s="163"/>
      <c r="FJ35" s="163"/>
      <c r="FK35" s="163"/>
      <c r="FL35" s="163"/>
      <c r="FM35" s="163"/>
      <c r="FN35" s="163"/>
      <c r="FO35" s="163"/>
      <c r="FP35" s="163"/>
      <c r="FQ35" s="163"/>
      <c r="FR35" s="163"/>
      <c r="FS35" s="163"/>
      <c r="FT35" s="163"/>
      <c r="FU35" s="163"/>
      <c r="FV35" s="163"/>
      <c r="FW35" s="163"/>
      <c r="FX35" s="163"/>
      <c r="FY35" s="163"/>
      <c r="FZ35" s="163"/>
      <c r="GA35" s="163"/>
      <c r="GB35" s="163"/>
      <c r="GC35" s="163"/>
      <c r="GD35" s="163"/>
      <c r="GE35" s="163"/>
      <c r="GF35" s="163"/>
      <c r="GG35" s="163"/>
      <c r="GH35" s="163"/>
      <c r="GI35" s="163"/>
      <c r="GJ35" s="163"/>
      <c r="GK35" s="163"/>
      <c r="GL35" s="163"/>
      <c r="GM35" s="163"/>
      <c r="GN35" s="163"/>
      <c r="GO35" s="163"/>
      <c r="GP35" s="163"/>
      <c r="GQ35" s="163"/>
      <c r="GR35" s="163"/>
      <c r="GS35" s="163"/>
      <c r="GT35" s="163"/>
      <c r="GU35" s="163"/>
      <c r="GV35" s="163"/>
      <c r="GW35" s="163"/>
      <c r="GX35" s="163"/>
      <c r="GY35" s="163"/>
      <c r="GZ35" s="163"/>
      <c r="HA35" s="163"/>
      <c r="HB35" s="163"/>
      <c r="HC35" s="163"/>
      <c r="HD35" s="163"/>
      <c r="HE35" s="163"/>
      <c r="HF35" s="163"/>
      <c r="HG35" s="163"/>
      <c r="HH35" s="163"/>
      <c r="HI35" s="163"/>
      <c r="HJ35" s="163"/>
      <c r="HK35" s="163"/>
      <c r="HL35" s="163"/>
      <c r="HM35" s="163"/>
      <c r="HN35" s="163"/>
      <c r="HO35" s="163"/>
      <c r="HP35" s="163"/>
      <c r="HQ35" s="163"/>
      <c r="HR35" s="163"/>
      <c r="HS35" s="163"/>
      <c r="HT35" s="163"/>
      <c r="HU35" s="163"/>
      <c r="HV35" s="163"/>
      <c r="HW35" s="163"/>
      <c r="HX35" s="163"/>
      <c r="HY35" s="163"/>
      <c r="HZ35" s="163"/>
      <c r="IA35" s="163"/>
      <c r="IB35" s="163"/>
      <c r="IC35" s="163"/>
      <c r="ID35" s="163"/>
      <c r="IE35" s="163"/>
      <c r="IF35" s="163"/>
      <c r="IG35" s="163"/>
      <c r="IH35" s="163"/>
      <c r="II35" s="163"/>
      <c r="IJ35" s="163"/>
      <c r="IK35" s="163"/>
    </row>
    <row r="36" spans="1:245" ht="34.950000000000003" customHeight="1" x14ac:dyDescent="0.25">
      <c r="A36" s="194"/>
      <c r="B36" s="162"/>
      <c r="C36" s="162"/>
      <c r="D36" s="162"/>
      <c r="E36" s="162"/>
      <c r="F36" s="162"/>
      <c r="G36" s="162"/>
      <c r="H36" s="162"/>
      <c r="I36" s="162"/>
      <c r="J36" s="185"/>
      <c r="K36" s="198"/>
      <c r="L36" s="198"/>
      <c r="M36" s="198"/>
      <c r="N36" s="198"/>
      <c r="O36" s="198"/>
      <c r="P36" s="198"/>
      <c r="Q36" s="198"/>
      <c r="R36" s="199"/>
      <c r="S36" s="199"/>
      <c r="T36" s="189"/>
      <c r="U36" s="189"/>
      <c r="V36" s="189"/>
      <c r="W36" s="189"/>
      <c r="X36" s="189"/>
      <c r="Y36" s="189"/>
      <c r="Z36" s="189"/>
      <c r="AA36" s="189"/>
      <c r="AB36" s="189"/>
      <c r="AC36" s="198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198"/>
      <c r="AP36" s="198"/>
      <c r="AQ36" s="198"/>
      <c r="AR36" s="198"/>
      <c r="AS36" s="189"/>
      <c r="AT36" s="189"/>
      <c r="AU36" s="189"/>
      <c r="AV36" s="304" t="str">
        <f>$K$33</f>
        <v>ii</v>
      </c>
      <c r="AW36" s="307"/>
      <c r="AX36" s="217"/>
      <c r="AY36" s="304" t="str">
        <f>$K$22</f>
        <v>bb</v>
      </c>
      <c r="AZ36" s="307"/>
      <c r="BA36" s="217"/>
      <c r="BB36" s="304" t="str">
        <f>$K$24</f>
        <v>cc</v>
      </c>
      <c r="BC36" s="307"/>
      <c r="BD36" s="227"/>
      <c r="BE36" s="304" t="str">
        <f>$K$21</f>
        <v>aa</v>
      </c>
      <c r="BF36" s="307"/>
      <c r="BG36" s="228"/>
      <c r="BH36" s="218"/>
      <c r="BI36" s="218"/>
      <c r="BJ36" s="220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3"/>
      <c r="CU36" s="163"/>
      <c r="CV36" s="163"/>
      <c r="CW36" s="163"/>
      <c r="CX36" s="163"/>
      <c r="CY36" s="163"/>
      <c r="CZ36" s="163"/>
      <c r="DA36" s="163"/>
      <c r="DB36" s="163"/>
      <c r="DC36" s="163"/>
      <c r="DD36" s="163"/>
      <c r="DE36" s="163"/>
      <c r="DF36" s="163"/>
      <c r="DG36" s="163"/>
      <c r="DH36" s="163"/>
      <c r="DI36" s="163"/>
      <c r="DJ36" s="163"/>
      <c r="DK36" s="163"/>
      <c r="DL36" s="163"/>
      <c r="DM36" s="163"/>
      <c r="DN36" s="163"/>
      <c r="DO36" s="163"/>
      <c r="DP36" s="163"/>
      <c r="DQ36" s="163"/>
      <c r="DR36" s="163"/>
      <c r="DS36" s="163"/>
      <c r="DT36" s="163"/>
      <c r="DU36" s="163"/>
      <c r="DV36" s="163"/>
      <c r="DW36" s="163"/>
      <c r="DX36" s="163"/>
      <c r="DY36" s="163"/>
      <c r="DZ36" s="163"/>
      <c r="EA36" s="163"/>
      <c r="EB36" s="163"/>
      <c r="EC36" s="163"/>
      <c r="ED36" s="163"/>
      <c r="EE36" s="163"/>
      <c r="EF36" s="163"/>
      <c r="EG36" s="163"/>
      <c r="EH36" s="163"/>
      <c r="EI36" s="163"/>
      <c r="EJ36" s="163"/>
      <c r="EK36" s="163"/>
      <c r="EL36" s="163"/>
      <c r="EM36" s="163"/>
      <c r="EN36" s="163"/>
      <c r="EO36" s="163"/>
      <c r="EP36" s="163"/>
      <c r="EQ36" s="163"/>
      <c r="ER36" s="163"/>
      <c r="ES36" s="163"/>
      <c r="ET36" s="163"/>
      <c r="EU36" s="163"/>
      <c r="EV36" s="163"/>
      <c r="EW36" s="163"/>
      <c r="EX36" s="163"/>
      <c r="EY36" s="163"/>
      <c r="EZ36" s="163"/>
      <c r="FA36" s="163"/>
      <c r="FB36" s="163"/>
      <c r="FC36" s="163"/>
      <c r="FD36" s="163"/>
      <c r="FE36" s="163"/>
      <c r="FF36" s="163"/>
      <c r="FG36" s="163"/>
      <c r="FH36" s="163"/>
      <c r="FI36" s="163"/>
      <c r="FJ36" s="163"/>
      <c r="FK36" s="163"/>
      <c r="FL36" s="163"/>
      <c r="FM36" s="163"/>
      <c r="FN36" s="163"/>
      <c r="FO36" s="163"/>
      <c r="FP36" s="163"/>
      <c r="FQ36" s="163"/>
      <c r="FR36" s="163"/>
      <c r="FS36" s="163"/>
      <c r="FT36" s="163"/>
      <c r="FU36" s="163"/>
      <c r="FV36" s="163"/>
      <c r="FW36" s="163"/>
      <c r="FX36" s="163"/>
      <c r="FY36" s="163"/>
      <c r="FZ36" s="163"/>
      <c r="GA36" s="163"/>
      <c r="GB36" s="163"/>
      <c r="GC36" s="163"/>
      <c r="GD36" s="163"/>
      <c r="GE36" s="163"/>
      <c r="GF36" s="163"/>
      <c r="GG36" s="163"/>
      <c r="GH36" s="163"/>
      <c r="GI36" s="163"/>
      <c r="GJ36" s="163"/>
      <c r="GK36" s="163"/>
      <c r="GL36" s="163"/>
      <c r="GM36" s="163"/>
      <c r="GN36" s="163"/>
      <c r="GO36" s="163"/>
      <c r="GP36" s="163"/>
      <c r="GQ36" s="163"/>
      <c r="GR36" s="163"/>
      <c r="GS36" s="163"/>
      <c r="GT36" s="163"/>
      <c r="GU36" s="163"/>
      <c r="GV36" s="163"/>
      <c r="GW36" s="163"/>
      <c r="GX36" s="163"/>
      <c r="GY36" s="163"/>
      <c r="GZ36" s="163"/>
      <c r="HA36" s="163"/>
      <c r="HB36" s="163"/>
      <c r="HC36" s="163"/>
      <c r="HD36" s="163"/>
      <c r="HE36" s="163"/>
      <c r="HF36" s="163"/>
      <c r="HG36" s="163"/>
      <c r="HH36" s="163"/>
      <c r="HI36" s="163"/>
      <c r="HJ36" s="163"/>
      <c r="HK36" s="163"/>
      <c r="HL36" s="163"/>
      <c r="HM36" s="163"/>
      <c r="HN36" s="163"/>
      <c r="HO36" s="163"/>
      <c r="HP36" s="163"/>
      <c r="HQ36" s="163"/>
      <c r="HR36" s="163"/>
      <c r="HS36" s="163"/>
      <c r="HT36" s="163"/>
      <c r="HU36" s="163"/>
      <c r="HV36" s="163"/>
      <c r="HW36" s="163"/>
      <c r="HX36" s="163"/>
      <c r="HY36" s="163"/>
      <c r="HZ36" s="163"/>
      <c r="IA36" s="163"/>
      <c r="IB36" s="163"/>
      <c r="IC36" s="163"/>
      <c r="ID36" s="163"/>
      <c r="IE36" s="163"/>
      <c r="IF36" s="163"/>
      <c r="IG36" s="163"/>
      <c r="IH36" s="163"/>
      <c r="II36" s="163"/>
      <c r="IJ36" s="163"/>
      <c r="IK36" s="163"/>
    </row>
    <row r="37" spans="1:245" ht="34.950000000000003" customHeight="1" x14ac:dyDescent="0.25">
      <c r="A37" s="194"/>
      <c r="B37" s="162"/>
      <c r="C37" s="162"/>
      <c r="D37" s="162"/>
      <c r="E37" s="162"/>
      <c r="F37" s="162"/>
      <c r="G37" s="162"/>
      <c r="H37" s="162"/>
      <c r="I37" s="162"/>
      <c r="J37" s="185"/>
      <c r="K37" s="198"/>
      <c r="L37" s="198"/>
      <c r="M37" s="198"/>
      <c r="N37" s="198"/>
      <c r="O37" s="198"/>
      <c r="P37" s="198"/>
      <c r="Q37" s="198"/>
      <c r="R37" s="199"/>
      <c r="S37" s="199"/>
      <c r="T37" s="189"/>
      <c r="U37" s="189"/>
      <c r="V37" s="189"/>
      <c r="W37" s="189"/>
      <c r="X37" s="189"/>
      <c r="Y37" s="189"/>
      <c r="Z37" s="189"/>
      <c r="AA37" s="189"/>
      <c r="AB37" s="189"/>
      <c r="AC37" s="198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198"/>
      <c r="AP37" s="198"/>
      <c r="AQ37" s="198"/>
      <c r="AR37" s="198"/>
      <c r="AS37" s="189"/>
      <c r="AT37" s="189"/>
      <c r="AU37" s="189"/>
      <c r="AV37" s="305" t="str">
        <f>$K$34</f>
        <v>jj</v>
      </c>
      <c r="AW37" s="308"/>
      <c r="AX37" s="217"/>
      <c r="AY37" s="370" t="str">
        <f>$K$34</f>
        <v>jj</v>
      </c>
      <c r="AZ37" s="308"/>
      <c r="BA37" s="227"/>
      <c r="BB37" s="305" t="str">
        <f>$K$30</f>
        <v>gg</v>
      </c>
      <c r="BC37" s="308"/>
      <c r="BD37" s="227"/>
      <c r="BE37" s="305" t="str">
        <f>$K$27</f>
        <v>ee</v>
      </c>
      <c r="BF37" s="308"/>
      <c r="BG37" s="228"/>
      <c r="BH37" s="218"/>
      <c r="BI37" s="218"/>
      <c r="BJ37" s="220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  <c r="CW37" s="163"/>
      <c r="CX37" s="163"/>
      <c r="CY37" s="163"/>
      <c r="CZ37" s="163"/>
      <c r="DA37" s="163"/>
      <c r="DB37" s="163"/>
      <c r="DC37" s="163"/>
      <c r="DD37" s="163"/>
      <c r="DE37" s="163"/>
      <c r="DF37" s="163"/>
      <c r="DG37" s="163"/>
      <c r="DH37" s="163"/>
      <c r="DI37" s="163"/>
      <c r="DJ37" s="163"/>
      <c r="DK37" s="163"/>
      <c r="DL37" s="163"/>
      <c r="DM37" s="163"/>
      <c r="DN37" s="163"/>
      <c r="DO37" s="163"/>
      <c r="DP37" s="163"/>
      <c r="DQ37" s="163"/>
      <c r="DR37" s="163"/>
      <c r="DS37" s="163"/>
      <c r="DT37" s="163"/>
      <c r="DU37" s="163"/>
      <c r="DV37" s="163"/>
      <c r="DW37" s="163"/>
      <c r="DX37" s="163"/>
      <c r="DY37" s="163"/>
      <c r="DZ37" s="163"/>
      <c r="EA37" s="163"/>
      <c r="EB37" s="163"/>
      <c r="EC37" s="163"/>
      <c r="ED37" s="163"/>
      <c r="EE37" s="163"/>
      <c r="EF37" s="163"/>
      <c r="EG37" s="163"/>
      <c r="EH37" s="163"/>
      <c r="EI37" s="163"/>
      <c r="EJ37" s="163"/>
      <c r="EK37" s="163"/>
      <c r="EL37" s="163"/>
      <c r="EM37" s="163"/>
      <c r="EN37" s="163"/>
      <c r="EO37" s="163"/>
      <c r="EP37" s="163"/>
      <c r="EQ37" s="163"/>
      <c r="ER37" s="163"/>
      <c r="ES37" s="163"/>
      <c r="ET37" s="163"/>
      <c r="EU37" s="163"/>
      <c r="EV37" s="163"/>
      <c r="EW37" s="163"/>
      <c r="EX37" s="163"/>
      <c r="EY37" s="163"/>
      <c r="EZ37" s="163"/>
      <c r="FA37" s="163"/>
      <c r="FB37" s="163"/>
      <c r="FC37" s="163"/>
      <c r="FD37" s="163"/>
      <c r="FE37" s="163"/>
      <c r="FF37" s="163"/>
      <c r="FG37" s="163"/>
      <c r="FH37" s="163"/>
      <c r="FI37" s="163"/>
      <c r="FJ37" s="163"/>
      <c r="FK37" s="163"/>
      <c r="FL37" s="163"/>
      <c r="FM37" s="163"/>
      <c r="FN37" s="163"/>
      <c r="FO37" s="163"/>
      <c r="FP37" s="163"/>
      <c r="FQ37" s="163"/>
      <c r="FR37" s="163"/>
      <c r="FS37" s="163"/>
      <c r="FT37" s="163"/>
      <c r="FU37" s="163"/>
      <c r="FV37" s="163"/>
      <c r="FW37" s="163"/>
      <c r="FX37" s="163"/>
      <c r="FY37" s="163"/>
      <c r="FZ37" s="163"/>
      <c r="GA37" s="163"/>
      <c r="GB37" s="163"/>
      <c r="GC37" s="163"/>
      <c r="GD37" s="163"/>
      <c r="GE37" s="163"/>
      <c r="GF37" s="163"/>
      <c r="GG37" s="163"/>
      <c r="GH37" s="163"/>
      <c r="GI37" s="163"/>
      <c r="GJ37" s="163"/>
      <c r="GK37" s="163"/>
      <c r="GL37" s="163"/>
      <c r="GM37" s="163"/>
      <c r="GN37" s="163"/>
      <c r="GO37" s="163"/>
      <c r="GP37" s="163"/>
      <c r="GQ37" s="163"/>
      <c r="GR37" s="163"/>
      <c r="GS37" s="163"/>
      <c r="GT37" s="163"/>
      <c r="GU37" s="163"/>
      <c r="GV37" s="163"/>
      <c r="GW37" s="163"/>
      <c r="GX37" s="163"/>
      <c r="GY37" s="163"/>
      <c r="GZ37" s="163"/>
      <c r="HA37" s="163"/>
      <c r="HB37" s="163"/>
      <c r="HC37" s="163"/>
      <c r="HD37" s="163"/>
      <c r="HE37" s="163"/>
      <c r="HF37" s="163"/>
      <c r="HG37" s="163"/>
      <c r="HH37" s="163"/>
      <c r="HI37" s="163"/>
      <c r="HJ37" s="163"/>
      <c r="HK37" s="163"/>
      <c r="HL37" s="163"/>
      <c r="HM37" s="163"/>
      <c r="HN37" s="163"/>
      <c r="HO37" s="163"/>
      <c r="HP37" s="163"/>
      <c r="HQ37" s="163"/>
      <c r="HR37" s="163"/>
      <c r="HS37" s="163"/>
      <c r="HT37" s="163"/>
      <c r="HU37" s="163"/>
      <c r="HV37" s="163"/>
      <c r="HW37" s="163"/>
      <c r="HX37" s="163"/>
      <c r="HY37" s="163"/>
      <c r="HZ37" s="163"/>
      <c r="IA37" s="163"/>
      <c r="IB37" s="163"/>
      <c r="IC37" s="163"/>
      <c r="ID37" s="163"/>
      <c r="IE37" s="163"/>
      <c r="IF37" s="163"/>
      <c r="IG37" s="163"/>
      <c r="IH37" s="163"/>
      <c r="II37" s="163"/>
      <c r="IJ37" s="163"/>
      <c r="IK37" s="163"/>
    </row>
    <row r="38" spans="1:245" ht="34.950000000000003" customHeight="1" x14ac:dyDescent="0.3">
      <c r="A38" s="196"/>
      <c r="B38" s="146"/>
      <c r="C38" s="146"/>
      <c r="D38" s="146"/>
      <c r="E38" s="146"/>
      <c r="F38" s="146"/>
      <c r="G38" s="146"/>
      <c r="H38" s="146"/>
      <c r="I38" s="146"/>
      <c r="J38" s="463"/>
      <c r="K38" s="463"/>
      <c r="L38" s="463"/>
      <c r="M38" s="463"/>
      <c r="N38" s="463"/>
      <c r="O38" s="202"/>
      <c r="P38" s="202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4"/>
      <c r="AS38" s="205"/>
      <c r="AT38" s="205"/>
      <c r="AU38" s="201"/>
      <c r="AV38" s="214"/>
      <c r="AW38" s="214"/>
      <c r="AX38" s="214"/>
      <c r="AY38" s="214"/>
      <c r="AZ38" s="214"/>
      <c r="BA38" s="214"/>
      <c r="BB38" s="460"/>
      <c r="BC38" s="460"/>
      <c r="BD38" s="460"/>
      <c r="BE38" s="460"/>
      <c r="BF38" s="460"/>
      <c r="BG38" s="460"/>
      <c r="BH38" s="460"/>
      <c r="BI38" s="460"/>
      <c r="BJ38" s="215"/>
    </row>
  </sheetData>
  <mergeCells count="62">
    <mergeCell ref="J38:N38"/>
    <mergeCell ref="BB38:BI38"/>
    <mergeCell ref="K34:S34"/>
    <mergeCell ref="Z34:AB34"/>
    <mergeCell ref="AC34:AN34"/>
    <mergeCell ref="K35:S35"/>
    <mergeCell ref="AC35:AN35"/>
    <mergeCell ref="K32:S32"/>
    <mergeCell ref="AC32:AN32"/>
    <mergeCell ref="K33:S33"/>
    <mergeCell ref="Z33:AB33"/>
    <mergeCell ref="AC33:AN33"/>
    <mergeCell ref="K30:S30"/>
    <mergeCell ref="Z30:AB30"/>
    <mergeCell ref="AC30:AN30"/>
    <mergeCell ref="K31:S31"/>
    <mergeCell ref="Z31:AB31"/>
    <mergeCell ref="AC31:AN31"/>
    <mergeCell ref="K28:S28"/>
    <mergeCell ref="Z28:AB28"/>
    <mergeCell ref="AC28:AN28"/>
    <mergeCell ref="K29:S29"/>
    <mergeCell ref="AC29:AN29"/>
    <mergeCell ref="K26:S26"/>
    <mergeCell ref="AC26:AN26"/>
    <mergeCell ref="K27:S27"/>
    <mergeCell ref="Z27:AB27"/>
    <mergeCell ref="AC27:AN27"/>
    <mergeCell ref="K24:S24"/>
    <mergeCell ref="Z24:AB24"/>
    <mergeCell ref="AC24:AN24"/>
    <mergeCell ref="K25:S25"/>
    <mergeCell ref="Z25:AB25"/>
    <mergeCell ref="AC25:AN25"/>
    <mergeCell ref="AW22:AW23"/>
    <mergeCell ref="AZ22:AZ23"/>
    <mergeCell ref="BC22:BC23"/>
    <mergeCell ref="BF22:BF23"/>
    <mergeCell ref="K21:S21"/>
    <mergeCell ref="AC21:AN21"/>
    <mergeCell ref="K22:S22"/>
    <mergeCell ref="Z22:AB22"/>
    <mergeCell ref="AC22:AN22"/>
    <mergeCell ref="BF6:BF7"/>
    <mergeCell ref="BI6:BI7"/>
    <mergeCell ref="AO8:AQ8"/>
    <mergeCell ref="K20:S20"/>
    <mergeCell ref="AC20:AN20"/>
    <mergeCell ref="AL6:AN8"/>
    <mergeCell ref="AW6:AW7"/>
    <mergeCell ref="AZ6:AZ7"/>
    <mergeCell ref="BC6:BC7"/>
    <mergeCell ref="K2:AU2"/>
    <mergeCell ref="K6:M8"/>
    <mergeCell ref="N6:P8"/>
    <mergeCell ref="Q6:S8"/>
    <mergeCell ref="T6:V8"/>
    <mergeCell ref="W6:Y8"/>
    <mergeCell ref="Z6:AB8"/>
    <mergeCell ref="AC6:AE8"/>
    <mergeCell ref="AF6:AH8"/>
    <mergeCell ref="AI6:AK8"/>
  </mergeCells>
  <phoneticPr fontId="0" type="noConversion"/>
  <pageMargins left="0.78749999999999998" right="0.78749999999999998" top="0.78749999999999998" bottom="0.78749999999999998" header="9.8611111111111122E-2" footer="9.8611111111111122E-2"/>
  <pageSetup paperSize="9" fitToHeight="0" orientation="portrait" useFirstPageNumber="1" horizontalDpi="300" verticalDpi="300" r:id="rId1"/>
  <headerFooter alignWithMargins="0">
    <oddHeader>&amp;C&amp;"Times New Roman,Standard"&amp;12&amp;A</oddHeader>
    <oddFooter>&amp;C&amp;"Times New Roman,Standard"&amp;12Seite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47"/>
  <sheetViews>
    <sheetView showGridLines="0" zoomScale="75" workbookViewId="0">
      <selection activeCell="K6" sqref="K6:AT8"/>
    </sheetView>
  </sheetViews>
  <sheetFormatPr baseColWidth="10" defaultColWidth="11.44140625" defaultRowHeight="13.2" x14ac:dyDescent="0.25"/>
  <cols>
    <col min="1" max="1" width="5.6640625" style="79" customWidth="1"/>
    <col min="2" max="2" width="14.6640625" style="79" hidden="1" customWidth="1"/>
    <col min="3" max="3" width="6.6640625" style="79" hidden="1" customWidth="1"/>
    <col min="4" max="4" width="22.6640625" style="79" hidden="1" customWidth="1"/>
    <col min="5" max="6" width="6.6640625" style="79" hidden="1" customWidth="1"/>
    <col min="7" max="7" width="14.6640625" style="79" hidden="1" customWidth="1"/>
    <col min="8" max="8" width="6.6640625" style="79" hidden="1" customWidth="1"/>
    <col min="9" max="9" width="22.6640625" style="79" hidden="1" customWidth="1"/>
    <col min="10" max="10" width="22.6640625" style="79" customWidth="1"/>
    <col min="11" max="11" width="5.6640625" style="79" customWidth="1"/>
    <col min="12" max="12" width="1.6640625" style="79" customWidth="1"/>
    <col min="13" max="14" width="5.6640625" style="79" customWidth="1"/>
    <col min="15" max="15" width="1.6640625" style="79" customWidth="1"/>
    <col min="16" max="17" width="5.6640625" style="79" customWidth="1"/>
    <col min="18" max="18" width="1.6640625" style="79" customWidth="1"/>
    <col min="19" max="20" width="5.6640625" style="79" customWidth="1"/>
    <col min="21" max="21" width="1.6640625" style="79" customWidth="1"/>
    <col min="22" max="23" width="5.6640625" style="79" customWidth="1"/>
    <col min="24" max="24" width="1.6640625" style="79" customWidth="1"/>
    <col min="25" max="26" width="5.6640625" style="79" customWidth="1"/>
    <col min="27" max="27" width="1.6640625" style="79" customWidth="1"/>
    <col min="28" max="29" width="5.6640625" style="79" customWidth="1"/>
    <col min="30" max="30" width="1.6640625" style="79" customWidth="1"/>
    <col min="31" max="32" width="5.6640625" style="79" customWidth="1"/>
    <col min="33" max="33" width="1.6640625" style="79" customWidth="1"/>
    <col min="34" max="35" width="5.6640625" style="79" customWidth="1"/>
    <col min="36" max="36" width="1.6640625" style="79" customWidth="1"/>
    <col min="37" max="38" width="5.6640625" style="79" customWidth="1"/>
    <col min="39" max="39" width="1.6640625" style="79" customWidth="1"/>
    <col min="40" max="41" width="5.6640625" style="79" customWidth="1"/>
    <col min="42" max="42" width="1.6640625" style="79" customWidth="1"/>
    <col min="43" max="44" width="5.6640625" style="79" customWidth="1"/>
    <col min="45" max="45" width="1.6640625" style="79" customWidth="1"/>
    <col min="46" max="47" width="5.6640625" style="79" customWidth="1"/>
    <col min="48" max="48" width="1.6640625" style="79" customWidth="1"/>
    <col min="49" max="49" width="5.6640625" style="79" customWidth="1"/>
    <col min="50" max="52" width="7.6640625" style="79" customWidth="1"/>
    <col min="53" max="53" width="10.88671875" style="79" customWidth="1"/>
    <col min="54" max="54" width="27.6640625" style="79" customWidth="1"/>
    <col min="55" max="55" width="5.6640625" style="79" customWidth="1"/>
    <col min="56" max="56" width="8.6640625" style="79" customWidth="1"/>
    <col min="57" max="57" width="27.6640625" style="79" customWidth="1"/>
    <col min="58" max="58" width="5.6640625" style="79" customWidth="1"/>
    <col min="59" max="59" width="8.6640625" style="79" customWidth="1"/>
    <col min="60" max="60" width="27.6640625" style="79" customWidth="1"/>
    <col min="61" max="61" width="5.6640625" style="79" customWidth="1"/>
    <col min="62" max="62" width="8.6640625" style="154" customWidth="1"/>
    <col min="63" max="63" width="27.6640625" style="154" customWidth="1"/>
    <col min="64" max="64" width="5.6640625" style="154" customWidth="1"/>
    <col min="65" max="65" width="8.6640625" style="154" customWidth="1"/>
    <col min="66" max="66" width="27.6640625" style="154" customWidth="1"/>
    <col min="67" max="67" width="5.6640625" style="79" customWidth="1"/>
    <col min="68" max="68" width="8.6640625" style="79" customWidth="1"/>
    <col min="69" max="69" width="27.6640625" style="79" customWidth="1"/>
    <col min="70" max="71" width="5.6640625" style="79" customWidth="1"/>
    <col min="72" max="16384" width="11.44140625" style="79"/>
  </cols>
  <sheetData>
    <row r="1" spans="1:72" ht="15" customHeight="1" x14ac:dyDescent="0.25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3"/>
    </row>
    <row r="2" spans="1:72" ht="33" x14ac:dyDescent="0.25">
      <c r="A2" s="184"/>
      <c r="B2" s="229"/>
      <c r="C2" s="229"/>
      <c r="D2" s="229"/>
      <c r="E2" s="229"/>
      <c r="F2" s="229"/>
      <c r="G2" s="229"/>
      <c r="H2" s="229"/>
      <c r="I2" s="229"/>
      <c r="J2" s="229"/>
      <c r="K2" s="452" t="s">
        <v>61</v>
      </c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452"/>
      <c r="AG2" s="452"/>
      <c r="AH2" s="452"/>
      <c r="AI2" s="452"/>
      <c r="AJ2" s="452"/>
      <c r="AK2" s="452"/>
      <c r="AL2" s="452"/>
      <c r="AM2" s="452"/>
      <c r="AN2" s="452"/>
      <c r="AO2" s="452"/>
      <c r="AP2" s="452"/>
      <c r="AQ2" s="452"/>
      <c r="AR2" s="452"/>
      <c r="AS2" s="452"/>
      <c r="AT2" s="452"/>
      <c r="AU2" s="452"/>
      <c r="AV2" s="452"/>
      <c r="AW2" s="452"/>
      <c r="AX2" s="452"/>
      <c r="AY2" s="452"/>
      <c r="AZ2" s="452"/>
      <c r="BA2" s="452"/>
      <c r="BB2" s="186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185"/>
      <c r="BP2" s="185"/>
      <c r="BQ2" s="185"/>
      <c r="BR2" s="185"/>
      <c r="BS2" s="188"/>
    </row>
    <row r="3" spans="1:72" ht="19.95" customHeight="1" x14ac:dyDescent="0.25">
      <c r="A3" s="184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31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32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185"/>
      <c r="BP3" s="185"/>
      <c r="BQ3" s="185"/>
      <c r="BR3" s="185"/>
      <c r="BS3" s="188"/>
    </row>
    <row r="4" spans="1:72" ht="34.950000000000003" customHeight="1" x14ac:dyDescent="0.25">
      <c r="A4" s="184"/>
      <c r="B4" s="229"/>
      <c r="C4" s="229"/>
      <c r="D4" s="229"/>
      <c r="E4" s="229"/>
      <c r="F4" s="229"/>
      <c r="G4" s="229"/>
      <c r="H4" s="229"/>
      <c r="I4" s="229"/>
      <c r="J4" s="229"/>
      <c r="K4" s="233"/>
      <c r="L4" s="233"/>
      <c r="M4" s="233"/>
      <c r="N4" s="233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32"/>
      <c r="BC4" s="230"/>
      <c r="BD4" s="230"/>
      <c r="BE4" s="230"/>
      <c r="BF4" s="230"/>
      <c r="BG4" s="230"/>
      <c r="BH4" s="230"/>
      <c r="BI4" s="230"/>
      <c r="BJ4" s="230"/>
      <c r="BK4" s="230"/>
      <c r="BL4" s="230"/>
      <c r="BM4" s="230"/>
      <c r="BN4" s="230"/>
      <c r="BO4" s="185"/>
      <c r="BP4" s="185"/>
      <c r="BQ4" s="185"/>
      <c r="BR4" s="185"/>
      <c r="BS4" s="188"/>
    </row>
    <row r="5" spans="1:72" ht="33" customHeight="1" x14ac:dyDescent="0.25">
      <c r="A5" s="184"/>
      <c r="B5" s="229"/>
      <c r="C5" s="229"/>
      <c r="D5" s="229"/>
      <c r="E5" s="229"/>
      <c r="F5" s="229"/>
      <c r="G5" s="229"/>
      <c r="H5" s="229"/>
      <c r="I5" s="229"/>
      <c r="J5" s="234"/>
      <c r="K5" s="235"/>
      <c r="L5" s="235"/>
      <c r="M5" s="235"/>
      <c r="N5" s="235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32"/>
      <c r="BC5" s="230"/>
      <c r="BD5" s="230"/>
      <c r="BE5" s="230"/>
      <c r="BF5" s="230"/>
      <c r="BG5" s="230"/>
      <c r="BH5" s="230"/>
      <c r="BI5" s="230"/>
      <c r="BJ5" s="230"/>
      <c r="BK5" s="230"/>
      <c r="BL5" s="230"/>
      <c r="BM5" s="230"/>
      <c r="BN5" s="230"/>
      <c r="BO5" s="185"/>
      <c r="BP5" s="185"/>
      <c r="BQ5" s="185"/>
      <c r="BR5" s="185"/>
      <c r="BS5" s="188"/>
    </row>
    <row r="6" spans="1:72" s="82" customFormat="1" ht="34.950000000000003" customHeight="1" x14ac:dyDescent="0.25">
      <c r="A6" s="194"/>
      <c r="B6" s="231"/>
      <c r="C6" s="231"/>
      <c r="D6" s="231"/>
      <c r="E6" s="231"/>
      <c r="F6" s="231"/>
      <c r="G6" s="231"/>
      <c r="H6" s="231"/>
      <c r="I6" s="231"/>
      <c r="J6" s="234"/>
      <c r="K6" s="453" t="str">
        <f>$K$23</f>
        <v>aa</v>
      </c>
      <c r="L6" s="453"/>
      <c r="M6" s="453"/>
      <c r="N6" s="453" t="str">
        <f>$K$24</f>
        <v>bb</v>
      </c>
      <c r="O6" s="453"/>
      <c r="P6" s="453"/>
      <c r="Q6" s="453" t="str">
        <f>$K$27</f>
        <v>cc</v>
      </c>
      <c r="R6" s="453"/>
      <c r="S6" s="453"/>
      <c r="T6" s="453" t="str">
        <f>$K$28</f>
        <v>dd</v>
      </c>
      <c r="U6" s="453"/>
      <c r="V6" s="453"/>
      <c r="W6" s="453" t="str">
        <f>$K$30</f>
        <v>ee</v>
      </c>
      <c r="X6" s="453"/>
      <c r="Y6" s="453"/>
      <c r="Z6" s="454" t="str">
        <f>$K$31</f>
        <v>ff</v>
      </c>
      <c r="AA6" s="454"/>
      <c r="AB6" s="454"/>
      <c r="AC6" s="454" t="str">
        <f>$K$33</f>
        <v>gg</v>
      </c>
      <c r="AD6" s="454"/>
      <c r="AE6" s="454"/>
      <c r="AF6" s="456" t="str">
        <f>$K$34</f>
        <v>hh</v>
      </c>
      <c r="AG6" s="456"/>
      <c r="AH6" s="456"/>
      <c r="AI6" s="455" t="str">
        <f>$K$36</f>
        <v>ii</v>
      </c>
      <c r="AJ6" s="487"/>
      <c r="AK6" s="488"/>
      <c r="AL6" s="455" t="str">
        <f>$K$37</f>
        <v>jj</v>
      </c>
      <c r="AM6" s="487"/>
      <c r="AN6" s="488"/>
      <c r="AO6" s="455" t="str">
        <f>$K$39</f>
        <v>kk</v>
      </c>
      <c r="AP6" s="487"/>
      <c r="AQ6" s="488"/>
      <c r="AR6" s="455" t="str">
        <f>$K$40</f>
        <v>ll</v>
      </c>
      <c r="AS6" s="487"/>
      <c r="AT6" s="488"/>
      <c r="AU6" s="261"/>
      <c r="AV6" s="261"/>
      <c r="AW6" s="261"/>
      <c r="AX6" s="231"/>
      <c r="AY6" s="229"/>
      <c r="AZ6" s="229"/>
      <c r="BA6" s="251"/>
      <c r="BB6" s="290" t="s">
        <v>30</v>
      </c>
      <c r="BC6" s="466" t="s">
        <v>83</v>
      </c>
      <c r="BD6" s="264"/>
      <c r="BE6" s="290" t="s">
        <v>31</v>
      </c>
      <c r="BF6" s="466" t="s">
        <v>83</v>
      </c>
      <c r="BG6" s="242"/>
      <c r="BH6" s="290" t="s">
        <v>32</v>
      </c>
      <c r="BI6" s="466" t="s">
        <v>83</v>
      </c>
      <c r="BJ6" s="225"/>
      <c r="BK6" s="290" t="s">
        <v>33</v>
      </c>
      <c r="BL6" s="466" t="s">
        <v>83</v>
      </c>
      <c r="BM6" s="225"/>
      <c r="BN6" s="290" t="s">
        <v>34</v>
      </c>
      <c r="BO6" s="466" t="s">
        <v>83</v>
      </c>
      <c r="BP6" s="291"/>
      <c r="BQ6" s="290" t="s">
        <v>35</v>
      </c>
      <c r="BR6" s="466" t="s">
        <v>83</v>
      </c>
      <c r="BS6" s="220"/>
    </row>
    <row r="7" spans="1:72" s="82" customFormat="1" ht="34.950000000000003" customHeight="1" x14ac:dyDescent="0.25">
      <c r="A7" s="194"/>
      <c r="B7" s="231"/>
      <c r="C7" s="231"/>
      <c r="D7" s="231"/>
      <c r="E7" s="231"/>
      <c r="F7" s="231"/>
      <c r="G7" s="231"/>
      <c r="H7" s="231"/>
      <c r="I7" s="231"/>
      <c r="J7" s="229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4"/>
      <c r="AA7" s="454"/>
      <c r="AB7" s="454"/>
      <c r="AC7" s="454"/>
      <c r="AD7" s="454"/>
      <c r="AE7" s="454"/>
      <c r="AF7" s="456"/>
      <c r="AG7" s="456"/>
      <c r="AH7" s="456"/>
      <c r="AI7" s="489"/>
      <c r="AJ7" s="490"/>
      <c r="AK7" s="491"/>
      <c r="AL7" s="489"/>
      <c r="AM7" s="490"/>
      <c r="AN7" s="491"/>
      <c r="AO7" s="489"/>
      <c r="AP7" s="490"/>
      <c r="AQ7" s="491"/>
      <c r="AR7" s="489"/>
      <c r="AS7" s="490"/>
      <c r="AT7" s="491"/>
      <c r="AU7" s="261"/>
      <c r="AV7" s="261"/>
      <c r="AW7" s="261"/>
      <c r="AX7" s="231"/>
      <c r="AY7" s="231"/>
      <c r="AZ7" s="231"/>
      <c r="BA7" s="251"/>
      <c r="BB7" s="242"/>
      <c r="BC7" s="466"/>
      <c r="BD7" s="264"/>
      <c r="BE7" s="264"/>
      <c r="BF7" s="466"/>
      <c r="BG7" s="264"/>
      <c r="BH7" s="264"/>
      <c r="BI7" s="466"/>
      <c r="BJ7" s="225"/>
      <c r="BK7" s="225"/>
      <c r="BL7" s="466"/>
      <c r="BM7" s="225"/>
      <c r="BN7" s="225"/>
      <c r="BO7" s="466"/>
      <c r="BP7" s="291"/>
      <c r="BQ7" s="291"/>
      <c r="BR7" s="466"/>
      <c r="BS7" s="220"/>
      <c r="BT7" s="255"/>
    </row>
    <row r="8" spans="1:72" s="82" customFormat="1" ht="34.950000000000003" customHeight="1" thickBot="1" x14ac:dyDescent="0.3">
      <c r="A8" s="194"/>
      <c r="B8" s="236" t="s">
        <v>0</v>
      </c>
      <c r="C8" s="236"/>
      <c r="D8" s="236"/>
      <c r="E8" s="236"/>
      <c r="F8" s="236"/>
      <c r="G8" s="236"/>
      <c r="H8" s="236"/>
      <c r="I8" s="236"/>
      <c r="J8" s="229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5"/>
      <c r="AA8" s="455"/>
      <c r="AB8" s="455"/>
      <c r="AC8" s="455"/>
      <c r="AD8" s="455"/>
      <c r="AE8" s="455"/>
      <c r="AF8" s="456"/>
      <c r="AG8" s="456"/>
      <c r="AH8" s="456"/>
      <c r="AI8" s="492"/>
      <c r="AJ8" s="493"/>
      <c r="AK8" s="494"/>
      <c r="AL8" s="492"/>
      <c r="AM8" s="493"/>
      <c r="AN8" s="494"/>
      <c r="AO8" s="492"/>
      <c r="AP8" s="493"/>
      <c r="AQ8" s="494"/>
      <c r="AR8" s="492"/>
      <c r="AS8" s="493"/>
      <c r="AT8" s="494"/>
      <c r="AU8" s="451" t="s">
        <v>82</v>
      </c>
      <c r="AV8" s="451"/>
      <c r="AW8" s="451"/>
      <c r="AX8" s="84" t="s">
        <v>14</v>
      </c>
      <c r="AY8" s="85" t="s">
        <v>36</v>
      </c>
      <c r="AZ8" s="86" t="s">
        <v>3</v>
      </c>
      <c r="BA8" s="229"/>
      <c r="BB8" s="304" t="str">
        <f>$K$23</f>
        <v>aa</v>
      </c>
      <c r="BC8" s="307"/>
      <c r="BD8" s="243"/>
      <c r="BE8" s="304" t="str">
        <f>$K$36</f>
        <v>ii</v>
      </c>
      <c r="BF8" s="307"/>
      <c r="BG8" s="227"/>
      <c r="BH8" s="304" t="str">
        <f>$K$33</f>
        <v>gg</v>
      </c>
      <c r="BI8" s="307"/>
      <c r="BJ8" s="268"/>
      <c r="BK8" s="304" t="str">
        <f>$K$30</f>
        <v>ee</v>
      </c>
      <c r="BL8" s="307"/>
      <c r="BM8" s="269"/>
      <c r="BN8" s="381" t="str">
        <f>$K$27</f>
        <v>cc</v>
      </c>
      <c r="BO8" s="385"/>
      <c r="BP8" s="189"/>
      <c r="BQ8" s="381" t="str">
        <f>$K$23</f>
        <v>aa</v>
      </c>
      <c r="BR8" s="385"/>
      <c r="BS8" s="220"/>
      <c r="BT8" s="255"/>
    </row>
    <row r="9" spans="1:72" s="82" customFormat="1" ht="34.950000000000003" customHeight="1" thickTop="1" thickBot="1" x14ac:dyDescent="0.3">
      <c r="A9" s="194"/>
      <c r="B9" s="87">
        <f>IF(J9="","-",RANK(F9,$F$9:$F$20,0)+RANK(E9,$E$9:$E$20,0)%+ROW()%%)</f>
        <v>1.0108999999999999</v>
      </c>
      <c r="C9" s="88">
        <f t="shared" ref="C9:C20" si="0">IF(B9="","",RANK(B9,$B$9:$B$20,1))</f>
        <v>1</v>
      </c>
      <c r="D9" s="89" t="str">
        <f>$K$23</f>
        <v>aa</v>
      </c>
      <c r="E9" s="90">
        <f>$AX$9</f>
        <v>0</v>
      </c>
      <c r="F9" s="91">
        <f>$AY$9</f>
        <v>0</v>
      </c>
      <c r="G9" s="92">
        <f>SMALL($B$9:$B$20,1)</f>
        <v>1.0108999999999999</v>
      </c>
      <c r="H9" s="130">
        <f t="shared" ref="H9:H20" si="1">IF(G9="","",RANK(G9,$G$9:$G$20,1))</f>
        <v>1</v>
      </c>
      <c r="I9" s="93" t="str">
        <f t="shared" ref="I9:I20" si="2">INDEX($D$9:$D$20,MATCH(G9,$B$9:$B$20,0),1)</f>
        <v>aa</v>
      </c>
      <c r="J9" s="94" t="str">
        <f>$K$23</f>
        <v>aa</v>
      </c>
      <c r="K9" s="95"/>
      <c r="L9" s="96"/>
      <c r="M9" s="97"/>
      <c r="N9" s="98" t="str">
        <f>IF($BI$42+$BI$43&gt;0,$BI$42,"")</f>
        <v/>
      </c>
      <c r="O9" s="99" t="s">
        <v>4</v>
      </c>
      <c r="P9" s="100" t="str">
        <f>IF($BI$42+$BI$43&gt;0,$BI$43,"")</f>
        <v/>
      </c>
      <c r="Q9" s="98" t="str">
        <f>IF($BR$8+$BR$9&gt;0,$BR$8,"")</f>
        <v/>
      </c>
      <c r="R9" s="99" t="s">
        <v>4</v>
      </c>
      <c r="S9" s="100" t="str">
        <f>IF($BR$8+$BR$9&gt;0,$BR$9,"")</f>
        <v/>
      </c>
      <c r="T9" s="98" t="str">
        <f>IF($BI$20+$BI$21&gt;0,$BI$20,"")</f>
        <v/>
      </c>
      <c r="U9" s="101" t="s">
        <v>4</v>
      </c>
      <c r="V9" s="100" t="str">
        <f>IF($BI$20+$BI$21&gt;0,$BI$21,"")</f>
        <v/>
      </c>
      <c r="W9" s="98" t="str">
        <f>IF($BO$42+$BO$43&gt;0,$BO$42,"")</f>
        <v/>
      </c>
      <c r="X9" s="101" t="s">
        <v>4</v>
      </c>
      <c r="Y9" s="100" t="str">
        <f>IF($BO$42+$BO$43&gt;0,$BO$43,"")</f>
        <v/>
      </c>
      <c r="Z9" s="98" t="str">
        <f>IF($BF$36+$BF$37&gt;0,$BF$36,"")</f>
        <v/>
      </c>
      <c r="AA9" s="101" t="s">
        <v>4</v>
      </c>
      <c r="AB9" s="100" t="str">
        <f>IF($BF$36+$BF$37&gt;0,$BF$37,"")</f>
        <v/>
      </c>
      <c r="AC9" s="98" t="str">
        <f>IF($BO$14+$BO$15&gt;0,$BO$14,"")</f>
        <v/>
      </c>
      <c r="AD9" s="101" t="s">
        <v>4</v>
      </c>
      <c r="AE9" s="100" t="str">
        <f>IF($BO$14+$BO$15&gt;0,$BO$15,"")</f>
        <v/>
      </c>
      <c r="AF9" s="98" t="str">
        <f>IF($BF$14+$BF$15&gt;0,$BF$14,"")</f>
        <v/>
      </c>
      <c r="AG9" s="99" t="s">
        <v>4</v>
      </c>
      <c r="AH9" s="100" t="str">
        <f>IF($BF$14+$BF$15&gt;0,$BF$15,"")</f>
        <v/>
      </c>
      <c r="AI9" s="98" t="str">
        <f>IF($BL$36+$BL$37&gt;0,$BL$36,"")</f>
        <v/>
      </c>
      <c r="AJ9" s="99" t="s">
        <v>4</v>
      </c>
      <c r="AK9" s="100" t="str">
        <f>IF($BL$36+$BL$37&gt;0,$BL$37,"")</f>
        <v/>
      </c>
      <c r="AL9" s="98" t="str">
        <f>IF($BC$30+$BC$31&gt;0,$BC$30,"")</f>
        <v/>
      </c>
      <c r="AM9" s="99" t="s">
        <v>4</v>
      </c>
      <c r="AN9" s="100" t="str">
        <f>IF($BC$30+$BC$31&gt;0,$BC$31,"")</f>
        <v/>
      </c>
      <c r="AO9" s="98" t="str">
        <f>IF($BL$20+$BL$21&gt;0,$BL$20,"")</f>
        <v/>
      </c>
      <c r="AP9" s="99" t="s">
        <v>4</v>
      </c>
      <c r="AQ9" s="100" t="str">
        <f>IF($BL$20+$BL$21&gt;0,$BL$21,"")</f>
        <v/>
      </c>
      <c r="AR9" s="98" t="str">
        <f>IF($BC$8+$BC$9&gt;0,$BC$8,"")</f>
        <v/>
      </c>
      <c r="AS9" s="99" t="s">
        <v>4</v>
      </c>
      <c r="AT9" s="102" t="str">
        <f>IF($BC$8+$BC$9&gt;0,$BC$9,"")</f>
        <v/>
      </c>
      <c r="AU9" s="103">
        <f>SUM($K$9,$N$9,$Q$9,$T$9,$W$9,$Z$9,$AC$9,$AF$9,$AI$9,$AL$9,$AO$9,$AR$9)</f>
        <v>0</v>
      </c>
      <c r="AV9" s="104" t="s">
        <v>4</v>
      </c>
      <c r="AW9" s="105">
        <f>SUM($M$9,$P$9,$S$9,$V$9,$Y$9,$AB$9,$AE$9,$AH$9,$AK$9,$AN$9,$AQ$9,$AT$9)</f>
        <v>0</v>
      </c>
      <c r="AX9" s="106">
        <f>SUM(IF(N9="",0,N9-P9)+IF(Q9="",0,Q9-S9)+IF(T9="",0,T9-V9)+IF(W9="",0,W9-Y9)+IF(Z9="",0,Z9-AB9)+IF(AC9="",0,AC9-AE9)+IF(AF9="",0,AF9-AH9)+IF(AI9="",0,AI9-AK9)+IF(AL9="",0,AL9-AN9)+IF(AO9="",0,AO9-AQ9)+IF(AR9="",0,AR9-AT9))</f>
        <v>0</v>
      </c>
      <c r="AY9" s="107">
        <f>SUM(IF(K9="",0,1)+IF(K9&gt;M9,2)+IF(K9&lt;M9,-1))+(IF(N9="",0,1)+IF(N9&gt;P9,2)+IF(N9&lt;P9,-1))+(IF(Q9="",0,1)+IF(Q9&gt;S9,2)+IF(Q9&lt;P9,-1))+(IF(T9="",0,1)+IF(T9&gt;V9,2)+IF(T9&lt;V9,-1))+(IF(W9="",0,1)+IF(W9&gt;Y9,2)+IF(W9&lt;Y9,-1))+(IF(Z9="",0,1)+IF(Z9&gt;AB9,2)+IF(Z9&lt;AB9,-1))+(IF(AC9="",0,1)+IF(AC9&gt;AE9,2)+IF(AC9&lt;AE9,-1))+(IF(AF9="",0,1)+IF(AF9&gt;AH9,2)+IF(AF9&lt;AH9,-1))+(IF(AI9="",0,1)+IF(AI9&gt;AK9,2)+IF(AI9&lt;AK9,-1))+(IF(AL9="",0,1)+IF(AL9&gt;AN9,2)+IF(AL9&lt;AN9,-1))+(IF(AO9="",0,1)+IF(AO9&gt;AQ9,2)+IF(AO9&lt;AQ9,-1))+(IF(AR9="",0,1)+IF(AR9&gt;AT9,2)+IF(AR9&lt;AT9,-1))</f>
        <v>0</v>
      </c>
      <c r="AZ9" s="155">
        <f t="shared" ref="AZ9:AZ20" si="3">IF(B9="","",RANK(B9,$B$9:$B$20,1))</f>
        <v>1</v>
      </c>
      <c r="BA9" s="251"/>
      <c r="BB9" s="305" t="str">
        <f>$K$40</f>
        <v>ll</v>
      </c>
      <c r="BC9" s="308"/>
      <c r="BD9" s="243"/>
      <c r="BE9" s="305" t="str">
        <f>$K$39</f>
        <v>kk</v>
      </c>
      <c r="BF9" s="308"/>
      <c r="BG9" s="227"/>
      <c r="BH9" s="305" t="str">
        <f>$K$36</f>
        <v>ii</v>
      </c>
      <c r="BI9" s="308"/>
      <c r="BJ9" s="268"/>
      <c r="BK9" s="305" t="str">
        <f>$K$33</f>
        <v>gg</v>
      </c>
      <c r="BL9" s="308"/>
      <c r="BM9" s="269"/>
      <c r="BN9" s="382" t="str">
        <f>$K$30</f>
        <v>ee</v>
      </c>
      <c r="BO9" s="386"/>
      <c r="BP9" s="189"/>
      <c r="BQ9" s="382" t="str">
        <f>$K$27</f>
        <v>cc</v>
      </c>
      <c r="BR9" s="386"/>
      <c r="BS9" s="220"/>
      <c r="BT9" s="255"/>
    </row>
    <row r="10" spans="1:72" s="82" customFormat="1" ht="34.950000000000003" customHeight="1" x14ac:dyDescent="0.3">
      <c r="A10" s="194"/>
      <c r="B10" s="87">
        <f t="shared" ref="B10:B20" si="4">IF(J10="","-",RANK(F10,$F$9:$F$20,0)+RANK(E10,$E$9:$E$20,0)%+ROW()%%)</f>
        <v>1.0109999999999999</v>
      </c>
      <c r="C10" s="88">
        <f t="shared" si="0"/>
        <v>2</v>
      </c>
      <c r="D10" s="89" t="str">
        <f>$K$24</f>
        <v>bb</v>
      </c>
      <c r="E10" s="90">
        <f>$AX$10</f>
        <v>0</v>
      </c>
      <c r="F10" s="91">
        <f>$AY$10</f>
        <v>0</v>
      </c>
      <c r="G10" s="92">
        <f>SMALL($B$9:$B$20,2)</f>
        <v>1.0109999999999999</v>
      </c>
      <c r="H10" s="130">
        <f t="shared" si="1"/>
        <v>2</v>
      </c>
      <c r="I10" s="93" t="str">
        <f t="shared" si="2"/>
        <v>bb</v>
      </c>
      <c r="J10" s="94" t="str">
        <f>$K$24</f>
        <v>bb</v>
      </c>
      <c r="K10" s="109" t="str">
        <f>IF($BI$42+$BI$43&gt;0,$BI$43,"")</f>
        <v/>
      </c>
      <c r="L10" s="110" t="s">
        <v>4</v>
      </c>
      <c r="M10" s="111" t="str">
        <f>IF($BI$42+$BI$43&gt;0,$BI$42,"")</f>
        <v/>
      </c>
      <c r="N10" s="112"/>
      <c r="O10" s="113"/>
      <c r="P10" s="114"/>
      <c r="Q10" s="115" t="str">
        <f>IF($BI$11+$BI$12&gt;0,$BI$11,"")</f>
        <v/>
      </c>
      <c r="R10" s="110" t="s">
        <v>4</v>
      </c>
      <c r="S10" s="111" t="str">
        <f>IF($BI$11+$BI$12&gt;0,$BI$12,"")</f>
        <v/>
      </c>
      <c r="T10" s="115" t="str">
        <f>IF($BO$27+$BO$28&gt;0,$BO$27,"")</f>
        <v/>
      </c>
      <c r="U10" s="116" t="s">
        <v>4</v>
      </c>
      <c r="V10" s="111" t="str">
        <f>IF($BO$27+$BO$28&gt;0,$BO$28,"")</f>
        <v/>
      </c>
      <c r="W10" s="115" t="str">
        <f>IF($BF$39+$BF$40&gt;0,$BF$39,"")</f>
        <v/>
      </c>
      <c r="X10" s="110" t="s">
        <v>4</v>
      </c>
      <c r="Y10" s="111" t="str">
        <f>IF($BF$39+$BF$40&gt;0,$BF$40,"")</f>
        <v/>
      </c>
      <c r="Z10" s="115" t="str">
        <f>IF($BO$11+$BO$12&gt;0,$BO$11,"")</f>
        <v/>
      </c>
      <c r="AA10" s="116" t="s">
        <v>4</v>
      </c>
      <c r="AB10" s="111" t="str">
        <f>IF($BO$11+$BO$12&gt;0,$BO$12,"")</f>
        <v/>
      </c>
      <c r="AC10" s="115" t="str">
        <f>IF($BF$17+$BF$18&gt;0,$BF$17,"")</f>
        <v/>
      </c>
      <c r="AD10" s="116" t="s">
        <v>4</v>
      </c>
      <c r="AE10" s="111" t="str">
        <f>IF($BF$17+$BF$18&gt;0,$BF$18,"")</f>
        <v/>
      </c>
      <c r="AF10" s="115" t="str">
        <f>IF($BL$33+$BL$34&gt;0,$BL$33,"")</f>
        <v/>
      </c>
      <c r="AG10" s="110" t="s">
        <v>4</v>
      </c>
      <c r="AH10" s="111" t="str">
        <f>IF($BL$33+$BL$34&gt;0,$BL$34,"")</f>
        <v/>
      </c>
      <c r="AI10" s="115" t="str">
        <f>IF($BC$39+$BC$40&gt;0,$BC$39,"")</f>
        <v/>
      </c>
      <c r="AJ10" s="110" t="s">
        <v>4</v>
      </c>
      <c r="AK10" s="111" t="str">
        <f>IF($BC$39+$BC$40&gt;0,$BC$40,"")</f>
        <v/>
      </c>
      <c r="AL10" s="115" t="str">
        <f>IF($BL$17+$BL$18&gt;0,$BL$17,"")</f>
        <v/>
      </c>
      <c r="AM10" s="110" t="s">
        <v>4</v>
      </c>
      <c r="AN10" s="111" t="str">
        <f>IF($BL$17+$BL$18&gt;0,$BL$18,"")</f>
        <v/>
      </c>
      <c r="AO10" s="115" t="str">
        <f>IF($BC$23+$BC$24&gt;0,$BC$23,"")</f>
        <v/>
      </c>
      <c r="AP10" s="110" t="s">
        <v>4</v>
      </c>
      <c r="AQ10" s="111" t="str">
        <f>IF($BC$23+$BC$24&gt;0,$BC$24,"")</f>
        <v/>
      </c>
      <c r="AR10" s="115" t="str">
        <f>IF($BR$14+$BR$15&gt;0,$BR$14,"")</f>
        <v/>
      </c>
      <c r="AS10" s="110" t="s">
        <v>4</v>
      </c>
      <c r="AT10" s="117" t="str">
        <f>IF($BR$14+$BR$15&gt;0,$BR$15,"")</f>
        <v/>
      </c>
      <c r="AU10" s="118">
        <f>SUM($K$10,$N$10,$Q$10,$T$10,$W$10,$Z$10,$AC$10,$AF$10,$AI$10,$AL$10,$AO$10,$AR$10)</f>
        <v>0</v>
      </c>
      <c r="AV10" s="119" t="s">
        <v>4</v>
      </c>
      <c r="AW10" s="120">
        <f>SUM($M$10,$P$10,$S$10,$V$10,$Y$10,$AB$10,$AE$10,$AH$10,$AK$10,$AN$10,$AQ$10,$AT$10)</f>
        <v>0</v>
      </c>
      <c r="AX10" s="121">
        <f>SUM(IF(K10="",0,K10-M10)+IF(Q10="",0,Q10-S10)+IF(T10="",0,T10-V10)+IF(W10="",0,W10-Y10)+IF(Z10="",0,Z10-AB10)+IF(AC10="",0,AC10-AE10)+IF(AF10="",0,AF10-AH10)+IF(AI10="",0,AI10-AK10)+IF(AL10="",0,AL10-AN10)+IF(AO10="",0,AO10-AQ10)+IF(AR10="",0,AR10-AT10))</f>
        <v>0</v>
      </c>
      <c r="AY10" s="122">
        <f t="shared" ref="AY10:AY20" si="5">SUM(IF(K10="",0,1)+IF(K10&gt;M10,2)+IF(K10&lt;M10,-1))+(IF(N10="",0,1)+IF(N10&gt;P10,2)+IF(N10&lt;P10,-1))+(IF(Q10="",0,1)+IF(Q10&gt;S10,2)+IF(Q10&lt;P10,-1))+(IF(T10="",0,1)+IF(T10&gt;V10,2)+IF(T10&lt;V10,-1))+(IF(W10="",0,1)+IF(W10&gt;Y10,2)+IF(W10&lt;Y10,-1))+(IF(Z10="",0,1)+IF(Z10&gt;AB10,2)+IF(Z10&lt;AB10,-1))+(IF(AC10="",0,1)+IF(AC10&gt;AE10,2)+IF(AC10&lt;AE10,-1))+(IF(AF10="",0,1)+IF(AF10&gt;AH10,2)+IF(AF10&lt;AH10,-1))+(IF(AI10="",0,1)+IF(AI10&gt;AK10,2)+IF(AI10&lt;AK10,-1))+(IF(AL10="",0,1)+IF(AL10&gt;AN10,2)+IF(AL10&lt;AN10,-1))+(IF(AO10="",0,1)+IF(AO10&gt;AQ10,2)+IF(AO10&lt;AQ10,-1))+(IF(AR10="",0,1)+IF(AR10&gt;AT10,2)+IF(AR10&lt;AT10,-1))</f>
        <v>0</v>
      </c>
      <c r="AZ10" s="156">
        <f t="shared" si="3"/>
        <v>2</v>
      </c>
      <c r="BA10" s="231"/>
      <c r="BB10" s="265"/>
      <c r="BC10" s="276"/>
      <c r="BD10" s="265"/>
      <c r="BE10" s="265"/>
      <c r="BF10" s="276"/>
      <c r="BG10" s="265"/>
      <c r="BH10" s="265"/>
      <c r="BI10" s="276"/>
      <c r="BJ10" s="223"/>
      <c r="BK10" s="223"/>
      <c r="BL10" s="280"/>
      <c r="BM10" s="223"/>
      <c r="BN10" s="223"/>
      <c r="BO10" s="281"/>
      <c r="BP10" s="189"/>
      <c r="BQ10" s="189"/>
      <c r="BR10" s="281"/>
      <c r="BS10" s="220"/>
      <c r="BT10" s="255"/>
    </row>
    <row r="11" spans="1:72" s="82" customFormat="1" ht="34.950000000000003" customHeight="1" x14ac:dyDescent="0.25">
      <c r="A11" s="194"/>
      <c r="B11" s="87">
        <f t="shared" si="4"/>
        <v>1.0111000000000001</v>
      </c>
      <c r="C11" s="88">
        <f t="shared" si="0"/>
        <v>3</v>
      </c>
      <c r="D11" s="89" t="str">
        <f>$K$27</f>
        <v>cc</v>
      </c>
      <c r="E11" s="90">
        <f>$AX$11</f>
        <v>0</v>
      </c>
      <c r="F11" s="91">
        <f>$AY$11</f>
        <v>0</v>
      </c>
      <c r="G11" s="92">
        <f>SMALL($B$9:$B$20,3)</f>
        <v>1.0111000000000001</v>
      </c>
      <c r="H11" s="130">
        <f t="shared" si="1"/>
        <v>3</v>
      </c>
      <c r="I11" s="93" t="str">
        <f t="shared" si="2"/>
        <v>cc</v>
      </c>
      <c r="J11" s="94" t="str">
        <f>$K$27</f>
        <v>cc</v>
      </c>
      <c r="K11" s="109" t="str">
        <f>IF($BR$8+$BR$9&gt;0,$BR$9,"")</f>
        <v/>
      </c>
      <c r="L11" s="110" t="s">
        <v>4</v>
      </c>
      <c r="M11" s="111" t="str">
        <f>IF($BR$8+$BR$9&gt;0,$BR$8,"")</f>
        <v/>
      </c>
      <c r="N11" s="115" t="str">
        <f>IF($BI$11+$BI$12&gt;0,$BI$12,"")</f>
        <v/>
      </c>
      <c r="O11" s="110" t="s">
        <v>4</v>
      </c>
      <c r="P11" s="111" t="str">
        <f>IF($BI$11+$BI$12&gt;0,$BI$11,"")</f>
        <v/>
      </c>
      <c r="Q11" s="112"/>
      <c r="R11" s="113"/>
      <c r="S11" s="114"/>
      <c r="T11" s="115" t="str">
        <f>IF($BF$42+$BF$43&gt;0,$BF$42,"")</f>
        <v/>
      </c>
      <c r="U11" s="147" t="s">
        <v>4</v>
      </c>
      <c r="V11" s="111" t="str">
        <f>IF($BF$42+$BF$43&gt;0,$BF$43,"")</f>
        <v/>
      </c>
      <c r="W11" s="115" t="str">
        <f>IF($BO$8+$BO$9&gt;0,$BO$8,"")</f>
        <v/>
      </c>
      <c r="X11" s="110" t="s">
        <v>4</v>
      </c>
      <c r="Y11" s="111" t="str">
        <f>IF($BO$8+$BO$9&gt;0,$BO$9,"")</f>
        <v/>
      </c>
      <c r="Z11" s="115" t="str">
        <f>IF($BF$20+$BF$21&gt;0,$BF$20,"")</f>
        <v/>
      </c>
      <c r="AA11" s="116" t="s">
        <v>4</v>
      </c>
      <c r="AB11" s="111" t="str">
        <f>IF($BF$20+$BF$21&gt;0,$BF$21,"")</f>
        <v/>
      </c>
      <c r="AC11" s="115" t="str">
        <f>IF($BL$42+$BL$43&gt;0,$BL$42,"")</f>
        <v/>
      </c>
      <c r="AD11" s="116" t="s">
        <v>4</v>
      </c>
      <c r="AE11" s="111" t="str">
        <f>IF($BL$42+$BL$43&gt;0,$BL$43,"")</f>
        <v/>
      </c>
      <c r="AF11" s="115" t="str">
        <f>IF($BC$42+$BC$43&gt;0,$BC$42,"")</f>
        <v/>
      </c>
      <c r="AG11" s="110" t="s">
        <v>4</v>
      </c>
      <c r="AH11" s="111" t="str">
        <f>IF($BC$42+$BC$43&gt;0,$BC$43,"")</f>
        <v/>
      </c>
      <c r="AI11" s="115" t="str">
        <f>IF($BL$14+$BL$15&gt;0,$BL$14,"")</f>
        <v/>
      </c>
      <c r="AJ11" s="110" t="s">
        <v>4</v>
      </c>
      <c r="AK11" s="111" t="str">
        <f>IF($BL$14+$BL$15&gt;0,$BL$15,"")</f>
        <v/>
      </c>
      <c r="AL11" s="115" t="str">
        <f>IF($BC$14+$BC$15&gt;0,$BC$14,"")</f>
        <v/>
      </c>
      <c r="AM11" s="110" t="s">
        <v>4</v>
      </c>
      <c r="AN11" s="111" t="str">
        <f>IF($BC$14+$BC$15&gt;0,$BC$15,"")</f>
        <v/>
      </c>
      <c r="AO11" s="115" t="str">
        <f>IF($BI$36+$BI$37&gt;0,$BI$36,"")</f>
        <v/>
      </c>
      <c r="AP11" s="110" t="s">
        <v>4</v>
      </c>
      <c r="AQ11" s="111" t="str">
        <f>IF($BI$36+$BI$37&gt;0,$BI$37,"")</f>
        <v/>
      </c>
      <c r="AR11" s="115" t="str">
        <f>IF($BO$36+$BO$37&gt;0,$BO$36,"")</f>
        <v/>
      </c>
      <c r="AS11" s="110" t="s">
        <v>4</v>
      </c>
      <c r="AT11" s="117" t="str">
        <f>IF($BO$36+$BO$37&gt;0,$BO$37,"")</f>
        <v/>
      </c>
      <c r="AU11" s="118">
        <f>SUM($K$11,$N$11,$Q$11,$T$11,$W$11,$Z$11,$AC$11,$AF$11,$AI$11,$AL$11,$AO$11,$AR$11)</f>
        <v>0</v>
      </c>
      <c r="AV11" s="119" t="s">
        <v>4</v>
      </c>
      <c r="AW11" s="120">
        <f>SUM($M$11,$P$11,$S$11,$V$11,$Y$11,$AB$11,$AE$11,$AH$11,$AK$11,$AN$11,$AQ$11,$AT$11)</f>
        <v>0</v>
      </c>
      <c r="AX11" s="121">
        <f>SUM(IF(K11="",0,K11-M11)+IF(N11="",0,N11-P11)+IF(T11="",0,T11-V11)+IF(W11="",0,W11-Y11)+IF(Z11="",0,Z11-AB11)+IF(AC11="",0,AC11-AE11)+IF(AF11="",0,AF11-AH11)+IF(AI11="",0,AI11-AK11)+IF(AL11="",0,AL11-AN11)+IF(AO11="",0,AO11-AQ11)+IF(AR11="",0,AR11-AT11))</f>
        <v>0</v>
      </c>
      <c r="AY11" s="122">
        <f t="shared" si="5"/>
        <v>0</v>
      </c>
      <c r="AZ11" s="156">
        <f t="shared" si="3"/>
        <v>3</v>
      </c>
      <c r="BA11" s="251"/>
      <c r="BB11" s="304" t="str">
        <f>$K$31</f>
        <v>ff</v>
      </c>
      <c r="BC11" s="307"/>
      <c r="BD11" s="243"/>
      <c r="BE11" s="304" t="str">
        <f>$K$37</f>
        <v>jj</v>
      </c>
      <c r="BF11" s="307"/>
      <c r="BG11" s="227"/>
      <c r="BH11" s="304" t="str">
        <f>$K$24</f>
        <v>bb</v>
      </c>
      <c r="BI11" s="307"/>
      <c r="BJ11" s="268"/>
      <c r="BK11" s="304" t="str">
        <f>$K$28</f>
        <v>dd</v>
      </c>
      <c r="BL11" s="307"/>
      <c r="BM11" s="269"/>
      <c r="BN11" s="381" t="str">
        <f>$K$24</f>
        <v>bb</v>
      </c>
      <c r="BO11" s="385"/>
      <c r="BP11" s="189"/>
      <c r="BQ11" s="381" t="str">
        <f>$K$28</f>
        <v>dd</v>
      </c>
      <c r="BR11" s="385"/>
      <c r="BS11" s="220"/>
      <c r="BT11" s="255"/>
    </row>
    <row r="12" spans="1:72" s="82" customFormat="1" ht="34.950000000000003" customHeight="1" thickBot="1" x14ac:dyDescent="0.3">
      <c r="A12" s="194"/>
      <c r="B12" s="87">
        <f t="shared" si="4"/>
        <v>1.0112000000000001</v>
      </c>
      <c r="C12" s="88">
        <f t="shared" si="0"/>
        <v>4</v>
      </c>
      <c r="D12" s="89" t="str">
        <f>$K$28</f>
        <v>dd</v>
      </c>
      <c r="E12" s="90">
        <f>$AX$12</f>
        <v>0</v>
      </c>
      <c r="F12" s="91">
        <f>$AY$12</f>
        <v>0</v>
      </c>
      <c r="G12" s="92">
        <f>SMALL($B$9:$B$20,4)</f>
        <v>1.0112000000000001</v>
      </c>
      <c r="H12" s="130">
        <f t="shared" si="1"/>
        <v>4</v>
      </c>
      <c r="I12" s="93" t="str">
        <f t="shared" si="2"/>
        <v>dd</v>
      </c>
      <c r="J12" s="94" t="str">
        <f>$K$28</f>
        <v>dd</v>
      </c>
      <c r="K12" s="109" t="str">
        <f>IF($BI$20+$BI$21&gt;0,$BI$21,"")</f>
        <v/>
      </c>
      <c r="L12" s="110" t="s">
        <v>4</v>
      </c>
      <c r="M12" s="111" t="str">
        <f>IF($BI$20+$BI$21&gt;0,$BI$20,"")</f>
        <v/>
      </c>
      <c r="N12" s="115" t="str">
        <f>IF($BO$27+$BO$28&gt;0,$BO$28,"")</f>
        <v/>
      </c>
      <c r="O12" s="110" t="s">
        <v>4</v>
      </c>
      <c r="P12" s="111" t="str">
        <f>IF($BO$27+$BO$28&gt;0,$BO$27,"")</f>
        <v/>
      </c>
      <c r="Q12" s="115" t="str">
        <f>IF($BF$42+$BF$43&gt;0,$BF$43,"")</f>
        <v/>
      </c>
      <c r="R12" s="110" t="s">
        <v>4</v>
      </c>
      <c r="S12" s="111" t="str">
        <f>IF($BF$42+$BF$43&gt;0,$BF$42,"")</f>
        <v/>
      </c>
      <c r="T12" s="148"/>
      <c r="U12" s="149"/>
      <c r="V12" s="150"/>
      <c r="W12" s="115" t="str">
        <f>IF($BF$23+$BF$24&gt;0,$BF$23,"")</f>
        <v/>
      </c>
      <c r="X12" s="147" t="s">
        <v>4</v>
      </c>
      <c r="Y12" s="111" t="str">
        <f>IF($BF$23+$BF$24&gt;0,$BF$24,"")</f>
        <v/>
      </c>
      <c r="Z12" s="115" t="str">
        <f>IF($BL$27+$BL$28&gt;0,$BL$27,"")</f>
        <v/>
      </c>
      <c r="AA12" s="110" t="s">
        <v>4</v>
      </c>
      <c r="AB12" s="111" t="str">
        <f>IF($BL$27+$BL$28&gt;0,$BL$28,"")</f>
        <v/>
      </c>
      <c r="AC12" s="115" t="str">
        <f>IF($BC$33+$BC$34&gt;0,$BC$33,"")</f>
        <v/>
      </c>
      <c r="AD12" s="110" t="s">
        <v>4</v>
      </c>
      <c r="AE12" s="111" t="str">
        <f>IF($BC$33+$BC$34&gt;0,$BC$34,"")</f>
        <v/>
      </c>
      <c r="AF12" s="115" t="str">
        <f>IF($BL$11+$BL$12&gt;0,$BL$11,"")</f>
        <v/>
      </c>
      <c r="AG12" s="110" t="s">
        <v>4</v>
      </c>
      <c r="AH12" s="111" t="str">
        <f>IF($BL$11+$BL$12&gt;0,$BL$12,"")</f>
        <v/>
      </c>
      <c r="AI12" s="115" t="str">
        <f>IF($BC$17+$BC$18&gt;0,$BC$17,"")</f>
        <v/>
      </c>
      <c r="AJ12" s="110" t="s">
        <v>4</v>
      </c>
      <c r="AK12" s="111" t="str">
        <f>IF($BC$17+$BC$18&gt;0,$BC$18,"")</f>
        <v/>
      </c>
      <c r="AL12" s="115" t="str">
        <f>IF($BI$33+$BI$34&gt;0,$BI$33,"")</f>
        <v/>
      </c>
      <c r="AM12" s="110" t="s">
        <v>4</v>
      </c>
      <c r="AN12" s="111" t="str">
        <f>IF($BI$33+$BI$34&gt;0,$BI$34,"")</f>
        <v/>
      </c>
      <c r="AO12" s="115" t="str">
        <f>IF($BR$11+$BR$12&gt;0,$BR$11,"")</f>
        <v/>
      </c>
      <c r="AP12" s="110" t="s">
        <v>4</v>
      </c>
      <c r="AQ12" s="111" t="str">
        <f>IF($BR$11+$BR$12&gt;0,$BR$12,"")</f>
        <v/>
      </c>
      <c r="AR12" s="115" t="str">
        <f>IF($BO$20+$BO$21&gt;0,$BO$20,"")</f>
        <v/>
      </c>
      <c r="AS12" s="110" t="s">
        <v>4</v>
      </c>
      <c r="AT12" s="117" t="str">
        <f>IF($BO$20+$BO$21&gt;0,$BO$21,"")</f>
        <v/>
      </c>
      <c r="AU12" s="118">
        <f>SUM($K$12,$N$12,$Q$12,$T$12,$W$12,$Z$12,$AC$12,$AF$12,$AI$12,$AL$12,$AO$12,$AR$12)</f>
        <v>0</v>
      </c>
      <c r="AV12" s="119" t="s">
        <v>4</v>
      </c>
      <c r="AW12" s="120">
        <f>SUM($M$12,$P$12,$S$12,$V$12,$Y$12,$AB$12,$AE$12,$AH$12,$AK$12,$AN$12,$AQ$12,$AT$12)</f>
        <v>0</v>
      </c>
      <c r="AX12" s="121">
        <f>SUM(IF(K12="",0,K12-M12)+IF(N12="",0,N12-P12)+IF(Q12="",0,Q12-S12)+IF(W12="",0,W12-Y12)+IF(Z12="",0,Z12-AB12)+IF(AC12="",0,AC12-AE12)+IF(AF12="",0,AF12-AH12)+IF(AI12="",0,AI12-AK12)+IF(AL12="",0,AL12-AN12)+IF(AO12="",0,AO12-AQ12)+IF(AR12="",0,AR12-AT12))</f>
        <v>0</v>
      </c>
      <c r="AY12" s="122">
        <f t="shared" si="5"/>
        <v>0</v>
      </c>
      <c r="AZ12" s="156">
        <f t="shared" si="3"/>
        <v>4</v>
      </c>
      <c r="BA12" s="251"/>
      <c r="BB12" s="305" t="str">
        <f>$K$33</f>
        <v>gg</v>
      </c>
      <c r="BC12" s="308"/>
      <c r="BD12" s="243"/>
      <c r="BE12" s="305" t="str">
        <f>$K$40</f>
        <v>ll</v>
      </c>
      <c r="BF12" s="308"/>
      <c r="BG12" s="227"/>
      <c r="BH12" s="305" t="str">
        <f>$K$27</f>
        <v>cc</v>
      </c>
      <c r="BI12" s="308"/>
      <c r="BJ12" s="268"/>
      <c r="BK12" s="370" t="str">
        <f>$K$34</f>
        <v>hh</v>
      </c>
      <c r="BL12" s="308"/>
      <c r="BM12" s="269"/>
      <c r="BN12" s="382" t="str">
        <f>$K$31</f>
        <v>ff</v>
      </c>
      <c r="BO12" s="386"/>
      <c r="BP12" s="189"/>
      <c r="BQ12" s="382" t="str">
        <f>$K$39</f>
        <v>kk</v>
      </c>
      <c r="BR12" s="386"/>
      <c r="BS12" s="220"/>
      <c r="BT12" s="255"/>
    </row>
    <row r="13" spans="1:72" s="82" customFormat="1" ht="34.950000000000003" customHeight="1" x14ac:dyDescent="0.25">
      <c r="A13" s="194"/>
      <c r="B13" s="87">
        <f t="shared" si="4"/>
        <v>1.0113000000000001</v>
      </c>
      <c r="C13" s="88">
        <f t="shared" si="0"/>
        <v>5</v>
      </c>
      <c r="D13" s="89" t="str">
        <f>$K$30</f>
        <v>ee</v>
      </c>
      <c r="E13" s="90">
        <f>$AX$13</f>
        <v>0</v>
      </c>
      <c r="F13" s="91">
        <f>$AY$13</f>
        <v>0</v>
      </c>
      <c r="G13" s="92">
        <f>SMALL($B$9:$B$20,5)</f>
        <v>1.0113000000000001</v>
      </c>
      <c r="H13" s="130">
        <f t="shared" si="1"/>
        <v>5</v>
      </c>
      <c r="I13" s="93" t="str">
        <f t="shared" si="2"/>
        <v>ee</v>
      </c>
      <c r="J13" s="94" t="str">
        <f>$K$30</f>
        <v>ee</v>
      </c>
      <c r="K13" s="109" t="str">
        <f>IF($BO$42+$BO$43&gt;0,$BO$43,"")</f>
        <v/>
      </c>
      <c r="L13" s="110" t="s">
        <v>4</v>
      </c>
      <c r="M13" s="111" t="str">
        <f>IF($BO$42+$BO$43&gt;0,$BO$42,"")</f>
        <v/>
      </c>
      <c r="N13" s="115" t="str">
        <f>IF($BF$39+$BF$40&gt;0,$BF$40,"")</f>
        <v/>
      </c>
      <c r="O13" s="110" t="s">
        <v>4</v>
      </c>
      <c r="P13" s="111" t="str">
        <f>IF($BF$39+$BF$40&gt;0,$BF$39,"")</f>
        <v/>
      </c>
      <c r="Q13" s="115" t="str">
        <f>IF($BO$8+$BO$9&gt;0,$BO$9,"")</f>
        <v/>
      </c>
      <c r="R13" s="110" t="s">
        <v>4</v>
      </c>
      <c r="S13" s="111" t="str">
        <f>IF($BO$8+$BO$9&gt;0,$BO$8,"")</f>
        <v/>
      </c>
      <c r="T13" s="115" t="str">
        <f>IF($BF$23+$BF$24&gt;0,$BF$24,"")</f>
        <v/>
      </c>
      <c r="U13" s="147" t="s">
        <v>4</v>
      </c>
      <c r="V13" s="111" t="str">
        <f>IF($BF$23+$BF$24&gt;0,$BF$23,"")</f>
        <v/>
      </c>
      <c r="W13" s="148"/>
      <c r="X13" s="151"/>
      <c r="Y13" s="150"/>
      <c r="Z13" s="115" t="str">
        <f>IF($BC$36+$BC$37&gt;0,$BC$36,"")</f>
        <v/>
      </c>
      <c r="AA13" s="152" t="s">
        <v>4</v>
      </c>
      <c r="AB13" s="111" t="str">
        <f>IF($BC$36+$BC$37&gt;0,$BC$37,"")</f>
        <v/>
      </c>
      <c r="AC13" s="115" t="str">
        <f>IF($BL$8+$BL$9&gt;0,$BL$8,"")</f>
        <v/>
      </c>
      <c r="AD13" s="110" t="s">
        <v>4</v>
      </c>
      <c r="AE13" s="111" t="str">
        <f>IF($BL$8+$BL$9&gt;0,$BL$9,"")</f>
        <v/>
      </c>
      <c r="AF13" s="115" t="str">
        <f>IF($BC$20+$BC$21&gt;0,$BC$20,"")</f>
        <v/>
      </c>
      <c r="AG13" s="110" t="s">
        <v>4</v>
      </c>
      <c r="AH13" s="111" t="str">
        <f>IF($BC$20+$BC$21&gt;0,$BC$21,"")</f>
        <v/>
      </c>
      <c r="AI13" s="115" t="str">
        <f>IF($BI$30+$BI$31&gt;0,$BI$30,"")</f>
        <v/>
      </c>
      <c r="AJ13" s="110" t="s">
        <v>4</v>
      </c>
      <c r="AK13" s="111" t="str">
        <f>IF($BI$30+$BI$31&gt;0,$BI$31,"")</f>
        <v/>
      </c>
      <c r="AL13" s="115" t="str">
        <f>IF($BR$17+$BR$18&gt;0,$BR$17,"")</f>
        <v/>
      </c>
      <c r="AM13" s="110" t="s">
        <v>4</v>
      </c>
      <c r="AN13" s="111" t="str">
        <f>IF($BR$17+$BR$18&gt;0,$BR$18,"")</f>
        <v/>
      </c>
      <c r="AO13" s="115" t="str">
        <f>IF($BI$14+$BI$15&gt;0,$BI$14,"")</f>
        <v/>
      </c>
      <c r="AP13" s="110" t="s">
        <v>4</v>
      </c>
      <c r="AQ13" s="111" t="str">
        <f>IF($BI$14+$BI$15&gt;0,$BI$15,"")</f>
        <v/>
      </c>
      <c r="AR13" s="115" t="str">
        <f>IF($BL$30+$BL$31&gt;0,$BL$30,"")</f>
        <v/>
      </c>
      <c r="AS13" s="110" t="s">
        <v>4</v>
      </c>
      <c r="AT13" s="117" t="str">
        <f>IF($BL$30+$BL$31&gt;0,$BL$31,"")</f>
        <v/>
      </c>
      <c r="AU13" s="118">
        <f>SUM($K$13,$N$13,$Q$13,$T$13,$W$13,$Z$13,$AC$13,$AF$13,$AI$13,$AL$13,$AO$13,$AR$13)</f>
        <v>0</v>
      </c>
      <c r="AV13" s="119" t="s">
        <v>4</v>
      </c>
      <c r="AW13" s="120">
        <f>SUM($M$13,$P$13,$S$13,$V$13,$Y$13,$AB$13,$AE$13,$AH$13,$AK$13,$AN$13,$AQ$13,$AT$13)</f>
        <v>0</v>
      </c>
      <c r="AX13" s="121">
        <f>SUM(IF(K13="",0,K13-M13)+IF(N13="",0,N13-P13)+IF(Q13="",0,Q13-S13)+IF(T13="",0,T13-V13)+IF(Z13="",0,Z13-AB13)+IF(AC13="",0,AC13-AE13)+IF(AF13="",0,AF13-AH13)+IF(AI13="",0,AI13-AK13)+IF(AL13="",0,AL13-AN13)+IF(AO13="",0,AO13-AQ13)+IF(AR13="",0,AR13-AT13))</f>
        <v>0</v>
      </c>
      <c r="AY13" s="122">
        <f t="shared" si="5"/>
        <v>0</v>
      </c>
      <c r="AZ13" s="156">
        <f t="shared" si="3"/>
        <v>5</v>
      </c>
      <c r="BA13" s="251"/>
      <c r="BB13" s="270"/>
      <c r="BC13" s="266"/>
      <c r="BD13" s="266"/>
      <c r="BE13" s="266"/>
      <c r="BF13" s="266"/>
      <c r="BG13" s="266"/>
      <c r="BH13" s="266"/>
      <c r="BI13" s="266"/>
      <c r="BJ13" s="222"/>
      <c r="BK13" s="222"/>
      <c r="BL13" s="222"/>
      <c r="BM13" s="222"/>
      <c r="BN13" s="222"/>
      <c r="BO13" s="281"/>
      <c r="BP13" s="189"/>
      <c r="BQ13" s="189"/>
      <c r="BR13" s="281"/>
      <c r="BS13" s="220"/>
      <c r="BT13" s="255"/>
    </row>
    <row r="14" spans="1:72" s="82" customFormat="1" ht="34.950000000000003" customHeight="1" x14ac:dyDescent="0.25">
      <c r="A14" s="194"/>
      <c r="B14" s="87">
        <f t="shared" si="4"/>
        <v>1.0114000000000001</v>
      </c>
      <c r="C14" s="88">
        <f t="shared" si="0"/>
        <v>6</v>
      </c>
      <c r="D14" s="89" t="str">
        <f>$K$31</f>
        <v>ff</v>
      </c>
      <c r="E14" s="90">
        <f>$AX$14</f>
        <v>0</v>
      </c>
      <c r="F14" s="91">
        <f>$AY$14</f>
        <v>0</v>
      </c>
      <c r="G14" s="92">
        <f>SMALL($B$9:$B$20,6)</f>
        <v>1.0114000000000001</v>
      </c>
      <c r="H14" s="130">
        <f t="shared" si="1"/>
        <v>6</v>
      </c>
      <c r="I14" s="93" t="str">
        <f t="shared" si="2"/>
        <v>ff</v>
      </c>
      <c r="J14" s="94" t="str">
        <f>$K$31</f>
        <v>ff</v>
      </c>
      <c r="K14" s="109" t="str">
        <f>IF($BF$36+$BF$37&gt;0,$BF$37,"")</f>
        <v/>
      </c>
      <c r="L14" s="147" t="s">
        <v>4</v>
      </c>
      <c r="M14" s="111" t="str">
        <f>IF($BF$36+$BF$37&gt;0,$BF$36,"")</f>
        <v/>
      </c>
      <c r="N14" s="115" t="str">
        <f>IF($BO$11+$BO$12&gt;0,$BO$12,"")</f>
        <v/>
      </c>
      <c r="O14" s="147" t="s">
        <v>4</v>
      </c>
      <c r="P14" s="111" t="str">
        <f>IF($BO$11+$BO$12&gt;0,$BO$11,"")</f>
        <v/>
      </c>
      <c r="Q14" s="115" t="str">
        <f>IF($BF$20+$BF$21&gt;0,$BF$21,"")</f>
        <v/>
      </c>
      <c r="R14" s="147" t="s">
        <v>4</v>
      </c>
      <c r="S14" s="111" t="str">
        <f>IF($BF$20+$BF$21&gt;0,$BF$20,"")</f>
        <v/>
      </c>
      <c r="T14" s="115" t="str">
        <f>IF($BL$27+$BL$28&gt;0,$BL$28,"")</f>
        <v/>
      </c>
      <c r="U14" s="147" t="s">
        <v>4</v>
      </c>
      <c r="V14" s="111" t="str">
        <f>IF($BL$27+$BL$28&gt;0,$BL$27,"")</f>
        <v/>
      </c>
      <c r="W14" s="115" t="str">
        <f>IF($BC$36+$BC$37&gt;0,$BC$37,"")</f>
        <v/>
      </c>
      <c r="X14" s="110" t="s">
        <v>4</v>
      </c>
      <c r="Y14" s="111" t="str">
        <f>IF($BC$36+$BC$37&gt;0,$BC$36,"")</f>
        <v/>
      </c>
      <c r="Z14" s="124"/>
      <c r="AA14" s="125"/>
      <c r="AB14" s="126"/>
      <c r="AC14" s="115" t="str">
        <f>IF($BC$11+$BC$12&gt;0,$BC$11,"")</f>
        <v/>
      </c>
      <c r="AD14" s="110" t="s">
        <v>4</v>
      </c>
      <c r="AE14" s="111" t="str">
        <f>IF($BC$11+$BC$12&gt;0,$BC$12,"")</f>
        <v/>
      </c>
      <c r="AF14" s="115" t="str">
        <f>IF($BI$27+$BI$28&gt;0,$BI$27,"")</f>
        <v/>
      </c>
      <c r="AG14" s="110" t="s">
        <v>4</v>
      </c>
      <c r="AH14" s="111" t="str">
        <f>IF($BI$27+$BI$28&gt;0,$BI$28,"")</f>
        <v/>
      </c>
      <c r="AI14" s="115" t="str">
        <f>IF($BR$20+$BR$21&gt;0,$BR$20,"")</f>
        <v/>
      </c>
      <c r="AJ14" s="110" t="s">
        <v>4</v>
      </c>
      <c r="AK14" s="111" t="str">
        <f>IF($BR$20+$BR$21&gt;0,$BR$21,"")</f>
        <v/>
      </c>
      <c r="AL14" s="115" t="str">
        <f>IF($BI$23+$BI$24&gt;0,$BI$23,"")</f>
        <v/>
      </c>
      <c r="AM14" s="110" t="s">
        <v>4</v>
      </c>
      <c r="AN14" s="111" t="str">
        <f>IF($BI$23+$BI$24&gt;0,$BI$24,"")</f>
        <v/>
      </c>
      <c r="AO14" s="115" t="str">
        <f>IF($BO$33+$BO$34&gt;0,$BO$33,"")</f>
        <v/>
      </c>
      <c r="AP14" s="110" t="s">
        <v>4</v>
      </c>
      <c r="AQ14" s="111" t="str">
        <f>IF($BO$33+$BO$34&gt;0,$BO$34,"")</f>
        <v/>
      </c>
      <c r="AR14" s="115" t="str">
        <f>IF($BL$23+$BL$24&gt;0,$BL$23,"")</f>
        <v/>
      </c>
      <c r="AS14" s="110" t="s">
        <v>4</v>
      </c>
      <c r="AT14" s="117" t="str">
        <f>IF($BL$23+$BL$24&gt;0,$BL$24,"")</f>
        <v/>
      </c>
      <c r="AU14" s="118">
        <f>SUM($K$14,$N$914,$Q$14,$T$14,$W$14,$Z$14,$AC$14,$AF$14,$AI$14,$AL$14,$AO$14,$AR$14)</f>
        <v>0</v>
      </c>
      <c r="AV14" s="119" t="s">
        <v>4</v>
      </c>
      <c r="AW14" s="120">
        <f>SUM($M$14,$P$14,$S$14,$V$14,$Y$14,$AB$14,$AE$14,$AH$14,$AK$14,$AN$14,$AQ$14,$AT$14)</f>
        <v>0</v>
      </c>
      <c r="AX14" s="121">
        <f>SUM(IF(K14="",0,K14-M14)+IF(N14="",0,N14-P14)+IF(Q14="",0,Q14-S14)+IF(T14="",0,T14-V14)+IF(W14="",0,W14-Y14)+IF(AC14="",0,AC14-AE14)+IF(AF14="",0,AF14-AH14)+IF(AI14="",0,AI14-AK14)+IF(AL14="",0,AL14-AN14)+IF(AO14="",0,AO14-AQ14)+IF(AR14="",0,AR14-AT14))</f>
        <v>0</v>
      </c>
      <c r="AY14" s="122">
        <f t="shared" si="5"/>
        <v>0</v>
      </c>
      <c r="AZ14" s="156">
        <f t="shared" si="3"/>
        <v>6</v>
      </c>
      <c r="BA14" s="251"/>
      <c r="BB14" s="304" t="str">
        <f>$K$27</f>
        <v>cc</v>
      </c>
      <c r="BC14" s="307"/>
      <c r="BD14" s="243"/>
      <c r="BE14" s="304" t="str">
        <f>$K$23</f>
        <v>aa</v>
      </c>
      <c r="BF14" s="307"/>
      <c r="BG14" s="227"/>
      <c r="BH14" s="304" t="str">
        <f>$K$30</f>
        <v>ee</v>
      </c>
      <c r="BI14" s="307"/>
      <c r="BJ14" s="268"/>
      <c r="BK14" s="306" t="str">
        <f>$K$27</f>
        <v>cc</v>
      </c>
      <c r="BL14" s="307"/>
      <c r="BM14" s="269"/>
      <c r="BN14" s="381" t="str">
        <f>$K$23</f>
        <v>aa</v>
      </c>
      <c r="BO14" s="385"/>
      <c r="BP14" s="189"/>
      <c r="BQ14" s="381" t="str">
        <f>$K$24</f>
        <v>bb</v>
      </c>
      <c r="BR14" s="385"/>
      <c r="BS14" s="220"/>
      <c r="BT14" s="255"/>
    </row>
    <row r="15" spans="1:72" s="82" customFormat="1" ht="34.950000000000003" customHeight="1" thickBot="1" x14ac:dyDescent="0.3">
      <c r="A15" s="194"/>
      <c r="B15" s="87">
        <f t="shared" si="4"/>
        <v>1.0115000000000001</v>
      </c>
      <c r="C15" s="88">
        <f t="shared" si="0"/>
        <v>7</v>
      </c>
      <c r="D15" s="89" t="str">
        <f>$K$33</f>
        <v>gg</v>
      </c>
      <c r="E15" s="90">
        <f>$AX$15</f>
        <v>0</v>
      </c>
      <c r="F15" s="91">
        <f>$AY$15</f>
        <v>0</v>
      </c>
      <c r="G15" s="92">
        <f>SMALL($B$9:$B$20,7)</f>
        <v>1.0115000000000001</v>
      </c>
      <c r="H15" s="130">
        <f t="shared" si="1"/>
        <v>7</v>
      </c>
      <c r="I15" s="93" t="str">
        <f t="shared" si="2"/>
        <v>gg</v>
      </c>
      <c r="J15" s="94" t="str">
        <f>$K$33</f>
        <v>gg</v>
      </c>
      <c r="K15" s="109" t="str">
        <f>IF($BO$14+$BO$15&gt;0,$BO$15,"")</f>
        <v/>
      </c>
      <c r="L15" s="110" t="s">
        <v>4</v>
      </c>
      <c r="M15" s="111" t="str">
        <f>IF($BO$14+$BO$15&gt;0,$BO$14,"")</f>
        <v/>
      </c>
      <c r="N15" s="115" t="str">
        <f>IF($BF$17+$BF$18&gt;0,$BF$18,"")</f>
        <v/>
      </c>
      <c r="O15" s="110" t="s">
        <v>4</v>
      </c>
      <c r="P15" s="111" t="str">
        <f>IF($BF$17+$BF$18&gt;0,$BF$17,"")</f>
        <v/>
      </c>
      <c r="Q15" s="115" t="str">
        <f>IF($BL$42+$BL$43&gt;0,$BL$43,"")</f>
        <v/>
      </c>
      <c r="R15" s="110" t="s">
        <v>4</v>
      </c>
      <c r="S15" s="111" t="str">
        <f>IF($BL$42+$BL$43&gt;0,$BL$42,"")</f>
        <v/>
      </c>
      <c r="T15" s="115" t="str">
        <f>IF($BC$33+$BC$34&gt;0,$BC$34,"")</f>
        <v/>
      </c>
      <c r="U15" s="147" t="s">
        <v>4</v>
      </c>
      <c r="V15" s="111" t="str">
        <f>IF($BC$33+$BC$34&gt;0,$BC$33,"")</f>
        <v/>
      </c>
      <c r="W15" s="115" t="str">
        <f>IF($BL$8+$BL$9&gt;0,$BL$9,"")</f>
        <v/>
      </c>
      <c r="X15" s="110" t="s">
        <v>4</v>
      </c>
      <c r="Y15" s="111" t="str">
        <f>IF($BL$8+$BL$9&gt;0,$BL$8,"")</f>
        <v/>
      </c>
      <c r="Z15" s="115" t="str">
        <f>IF($BC$11+$BC$12&gt;0,$BC$12,"")</f>
        <v/>
      </c>
      <c r="AA15" s="116" t="s">
        <v>4</v>
      </c>
      <c r="AB15" s="111" t="str">
        <f>IF($BC$11+$BC$12&gt;0,$BC$11,"")</f>
        <v/>
      </c>
      <c r="AC15" s="112"/>
      <c r="AD15" s="113"/>
      <c r="AE15" s="114"/>
      <c r="AF15" s="115" t="str">
        <f>IF($BR$23+$BR$24&gt;0,$BR$23,"")</f>
        <v/>
      </c>
      <c r="AG15" s="110" t="s">
        <v>4</v>
      </c>
      <c r="AH15" s="111" t="str">
        <f>IF($BR$23+$BR$24&gt;0,$BR$24,"")</f>
        <v/>
      </c>
      <c r="AI15" s="115" t="str">
        <f>IF($BI$8+$BI$9&gt;0,$BI$8,"")</f>
        <v/>
      </c>
      <c r="AJ15" s="110" t="s">
        <v>4</v>
      </c>
      <c r="AK15" s="111" t="str">
        <f>IF($BI$8+$BI$9&gt;0,$BI$9,"")</f>
        <v/>
      </c>
      <c r="AL15" s="115" t="str">
        <f>IF($BO$39+$BO$40&gt;0,$BO$39,"")</f>
        <v/>
      </c>
      <c r="AM15" s="110" t="s">
        <v>4</v>
      </c>
      <c r="AN15" s="111" t="str">
        <f>IF($BO$39+$BO$40&gt;0,$BO$40,"")</f>
        <v/>
      </c>
      <c r="AO15" s="115" t="str">
        <f>IF($BF$30+$BF$31&gt;0,$BF$30,"")</f>
        <v/>
      </c>
      <c r="AP15" s="110" t="s">
        <v>4</v>
      </c>
      <c r="AQ15" s="111" t="str">
        <f>IF($BF$30+$BF$31&gt;0,$BF$31,"")</f>
        <v/>
      </c>
      <c r="AR15" s="115" t="str">
        <f>IF($BI$39+$BI$40&gt;0,$BI$39,"")</f>
        <v/>
      </c>
      <c r="AS15" s="110" t="s">
        <v>4</v>
      </c>
      <c r="AT15" s="117" t="str">
        <f>IF($BI$39+$BI$40&gt;0,$BI$40,"")</f>
        <v/>
      </c>
      <c r="AU15" s="118">
        <f>SUM($K$15,$N$15,$Q$15,$T$15,$W$15,$Z$15,$AC$15,$AF$15,$AI$15,$AL$15,$AO$15,$AR$15)</f>
        <v>0</v>
      </c>
      <c r="AV15" s="119" t="s">
        <v>4</v>
      </c>
      <c r="AW15" s="120">
        <f>SUM($M$15,$P$15,$S$15,$V$15,$Y$15,$AB$15,$AE$15,$AH$15,$AK$15,$AN$15,$AQ$15,$AT$15)</f>
        <v>0</v>
      </c>
      <c r="AX15" s="121">
        <f>SUM(IF(K15="",0,K15-M15)+IF(N15="",0,N15-P15)+IF(Q15="",0,Q15-S15)+IF(T15="",0,T15-V15)+IF(W15="",0,W15-Y15)+IF(Z15="",0,Z15-AB15)+IF(AF15="",0,AF15-AH15)+IF(AI15="",0,AI15-AK15)+IF(AL15="",0,AL15-AN15)+IF(AO15="",0,AO15-AQ15)+IF(AR15="",0,AR15-AT15))</f>
        <v>0</v>
      </c>
      <c r="AY15" s="122">
        <f t="shared" si="5"/>
        <v>0</v>
      </c>
      <c r="AZ15" s="156">
        <f t="shared" si="3"/>
        <v>7</v>
      </c>
      <c r="BA15" s="251"/>
      <c r="BB15" s="305" t="str">
        <f>$K$37</f>
        <v>jj</v>
      </c>
      <c r="BC15" s="308"/>
      <c r="BD15" s="243"/>
      <c r="BE15" s="305" t="str">
        <f>$K$34</f>
        <v>hh</v>
      </c>
      <c r="BF15" s="308"/>
      <c r="BG15" s="227"/>
      <c r="BH15" s="370" t="str">
        <f>$K$39</f>
        <v>kk</v>
      </c>
      <c r="BI15" s="308"/>
      <c r="BJ15" s="268"/>
      <c r="BK15" s="305" t="str">
        <f>$K$36</f>
        <v>ii</v>
      </c>
      <c r="BL15" s="308"/>
      <c r="BM15" s="269"/>
      <c r="BN15" s="382" t="str">
        <f>$K$33</f>
        <v>gg</v>
      </c>
      <c r="BO15" s="386"/>
      <c r="BP15" s="189"/>
      <c r="BQ15" s="382" t="str">
        <f>$K$40</f>
        <v>ll</v>
      </c>
      <c r="BR15" s="386"/>
      <c r="BS15" s="220"/>
      <c r="BT15" s="255"/>
    </row>
    <row r="16" spans="1:72" s="82" customFormat="1" ht="34.950000000000003" customHeight="1" x14ac:dyDescent="0.25">
      <c r="A16" s="194"/>
      <c r="B16" s="87">
        <f t="shared" si="4"/>
        <v>1.0116000000000001</v>
      </c>
      <c r="C16" s="88">
        <f t="shared" si="0"/>
        <v>8</v>
      </c>
      <c r="D16" s="128" t="str">
        <f>$K$34</f>
        <v>hh</v>
      </c>
      <c r="E16" s="90">
        <f>$AX$16</f>
        <v>0</v>
      </c>
      <c r="F16" s="91">
        <f>$AY$16</f>
        <v>0</v>
      </c>
      <c r="G16" s="92">
        <f>SMALL($B$9:$B$20,8)</f>
        <v>1.0116000000000001</v>
      </c>
      <c r="H16" s="130">
        <f t="shared" si="1"/>
        <v>8</v>
      </c>
      <c r="I16" s="93" t="str">
        <f t="shared" si="2"/>
        <v>hh</v>
      </c>
      <c r="J16" s="94" t="str">
        <f>$K$34</f>
        <v>hh</v>
      </c>
      <c r="K16" s="109" t="str">
        <f>IF($BF$14+$BF$15&gt;0,$BF$15,"")</f>
        <v/>
      </c>
      <c r="L16" s="110" t="s">
        <v>4</v>
      </c>
      <c r="M16" s="111" t="str">
        <f>IF($BF$14+$BF$15&gt;0,$BF$14,"")</f>
        <v/>
      </c>
      <c r="N16" s="115" t="str">
        <f>IF($BL$33+$BL$34&gt;0,$BL$34,"")</f>
        <v/>
      </c>
      <c r="O16" s="110" t="s">
        <v>4</v>
      </c>
      <c r="P16" s="111" t="str">
        <f>IF($BL$33+$BL$34&gt;0,$BL$33,"")</f>
        <v/>
      </c>
      <c r="Q16" s="115" t="str">
        <f>IF($BC$42+$BC$43&gt;0,$BC$43,"")</f>
        <v/>
      </c>
      <c r="R16" s="110" t="s">
        <v>4</v>
      </c>
      <c r="S16" s="111" t="str">
        <f>IF($BC$42+$BC$43&gt;0,$BC$42,"")</f>
        <v/>
      </c>
      <c r="T16" s="115" t="str">
        <f>IF($BL$11+$BL$12&gt;0,$BL$12,"")</f>
        <v/>
      </c>
      <c r="U16" s="147" t="s">
        <v>4</v>
      </c>
      <c r="V16" s="111" t="str">
        <f>IF($BL$11+$BL$12&gt;0,$BL$11,"")</f>
        <v/>
      </c>
      <c r="W16" s="115" t="str">
        <f>IF($BC$20+$BC$21&gt;0,$BC$21,"")</f>
        <v/>
      </c>
      <c r="X16" s="116" t="s">
        <v>4</v>
      </c>
      <c r="Y16" s="111" t="str">
        <f>IF($BC$20+$BC$21&gt;0,$BC$20,"")</f>
        <v/>
      </c>
      <c r="Z16" s="115" t="str">
        <f>IF($BI$27+$BI$28&gt;0,$BI$28,"")</f>
        <v/>
      </c>
      <c r="AA16" s="116" t="s">
        <v>4</v>
      </c>
      <c r="AB16" s="111" t="str">
        <f>IF($BI$27+$BI$28&gt;0,$BI$27,"")</f>
        <v/>
      </c>
      <c r="AC16" s="115" t="str">
        <f>IF($BR$23+$BR$24&gt;0,$BR$24,"")</f>
        <v/>
      </c>
      <c r="AD16" s="116" t="s">
        <v>4</v>
      </c>
      <c r="AE16" s="111" t="str">
        <f>IF($BR$23+$BR$24&gt;0,$BR$23,"")</f>
        <v/>
      </c>
      <c r="AF16" s="112"/>
      <c r="AG16" s="113"/>
      <c r="AH16" s="114"/>
      <c r="AI16" s="115" t="str">
        <f>IF($BO$30+$BO$31&gt;0,$BO$30,"")</f>
        <v/>
      </c>
      <c r="AJ16" s="110" t="s">
        <v>4</v>
      </c>
      <c r="AK16" s="111" t="str">
        <f>IF($BO$30+$BO$31&gt;0,$BO$31,"")</f>
        <v/>
      </c>
      <c r="AL16" s="115" t="str">
        <f>IF($BF$27+$BF$28&gt;0,$BF$27,"")</f>
        <v/>
      </c>
      <c r="AM16" s="110" t="s">
        <v>4</v>
      </c>
      <c r="AN16" s="111" t="str">
        <f>IF($BF$27+$BF$28&gt;0,$BF$28,"")</f>
        <v/>
      </c>
      <c r="AO16" s="115" t="str">
        <f>IF($BO$17+$BO$18&gt;0,$BO$17,"")</f>
        <v/>
      </c>
      <c r="AP16" s="110" t="s">
        <v>4</v>
      </c>
      <c r="AQ16" s="111" t="str">
        <f>IF($BO$17+$BO$18&gt;0,$BO$18,"")</f>
        <v/>
      </c>
      <c r="AR16" s="115" t="str">
        <f>IF($BI$17+$BI$18&gt;0,$BI$17,"")</f>
        <v/>
      </c>
      <c r="AS16" s="110" t="s">
        <v>4</v>
      </c>
      <c r="AT16" s="117" t="str">
        <f>IF($BI$17+$BI$18&gt;0,$BI$18,"")</f>
        <v/>
      </c>
      <c r="AU16" s="118">
        <f>SUM($K$16,$N$16,$Q$16,$T$16,$W$16,$Z$16,$AC$16,$AF$16,$AI$16,$AL$16,$AO$16,$AR$16)</f>
        <v>0</v>
      </c>
      <c r="AV16" s="119" t="s">
        <v>4</v>
      </c>
      <c r="AW16" s="120">
        <f>SUM($M$16,$P$16,$S$16,$V$16,$Y$16,$AB$16,$AE$16,$AH$16,$AK$16,$AN$16,$AQ$16,$AT$16)</f>
        <v>0</v>
      </c>
      <c r="AX16" s="121">
        <f>SUM(IF(K16="",0,K16-M16)+IF(N16="",0,N16-P16)+IF(Q16="",0,Q16-S16)+IF(T16="",0,T16-V16)+IF(W16="",0,W16-Y16)+IF(Z16="",0,Z16-AB16)+IF(AC16="",0,AC16-AE16)+IF(AI16="",0,AI16-AK16)+IF(AL16="",0,AL16-AN16)+IF(AO16="",0,AO16-AQ16)+IF(AR16="",0,AR16-AT16))</f>
        <v>0</v>
      </c>
      <c r="AY16" s="122">
        <f t="shared" si="5"/>
        <v>0</v>
      </c>
      <c r="AZ16" s="156">
        <f t="shared" si="3"/>
        <v>8</v>
      </c>
      <c r="BA16" s="233"/>
      <c r="BB16" s="243"/>
      <c r="BC16" s="277"/>
      <c r="BD16" s="243"/>
      <c r="BE16" s="243"/>
      <c r="BF16" s="277"/>
      <c r="BG16" s="243"/>
      <c r="BH16" s="243"/>
      <c r="BI16" s="277"/>
      <c r="BJ16" s="217"/>
      <c r="BK16" s="217"/>
      <c r="BL16" s="281"/>
      <c r="BM16" s="217"/>
      <c r="BN16" s="388"/>
      <c r="BO16" s="387"/>
      <c r="BP16" s="189"/>
      <c r="BQ16" s="189"/>
      <c r="BR16" s="281"/>
      <c r="BS16" s="220"/>
      <c r="BT16" s="255"/>
    </row>
    <row r="17" spans="1:72" s="82" customFormat="1" ht="34.950000000000003" customHeight="1" x14ac:dyDescent="0.25">
      <c r="A17" s="194"/>
      <c r="B17" s="87">
        <f t="shared" si="4"/>
        <v>1.0117</v>
      </c>
      <c r="C17" s="88">
        <f t="shared" si="0"/>
        <v>9</v>
      </c>
      <c r="D17" s="128" t="str">
        <f>$K$36</f>
        <v>ii</v>
      </c>
      <c r="E17" s="90">
        <f>$AX$17</f>
        <v>0</v>
      </c>
      <c r="F17" s="91">
        <f>$AY$17</f>
        <v>0</v>
      </c>
      <c r="G17" s="92">
        <f>SMALL($B$9:$B$20,9)</f>
        <v>1.0117</v>
      </c>
      <c r="H17" s="130">
        <f t="shared" si="1"/>
        <v>9</v>
      </c>
      <c r="I17" s="93" t="str">
        <f t="shared" si="2"/>
        <v>ii</v>
      </c>
      <c r="J17" s="94" t="str">
        <f>$K$36</f>
        <v>ii</v>
      </c>
      <c r="K17" s="109" t="str">
        <f>IF($BL$36+$BL$37&gt;0,$BL$37,"")</f>
        <v/>
      </c>
      <c r="L17" s="110" t="s">
        <v>4</v>
      </c>
      <c r="M17" s="111" t="str">
        <f>IF($BL$36+$BL$37&gt;0,$BL$36,"")</f>
        <v/>
      </c>
      <c r="N17" s="115" t="str">
        <f>IF($BC$39+$BC$40&gt;0,$BC$40,"")</f>
        <v/>
      </c>
      <c r="O17" s="110" t="s">
        <v>4</v>
      </c>
      <c r="P17" s="111" t="str">
        <f>IF($BC$39+$BC$40&gt;0,$BC$39,"")</f>
        <v/>
      </c>
      <c r="Q17" s="115" t="str">
        <f>IF($BL$14+$BL$15&gt;0,$BL$15,"")</f>
        <v/>
      </c>
      <c r="R17" s="110" t="s">
        <v>4</v>
      </c>
      <c r="S17" s="111" t="str">
        <f>IF($BL$14+$BL$15&gt;0,$BL$14,"")</f>
        <v/>
      </c>
      <c r="T17" s="115" t="str">
        <f>IF($BC$17+$BC$18&gt;0,$BC$18,"")</f>
        <v/>
      </c>
      <c r="U17" s="110" t="s">
        <v>4</v>
      </c>
      <c r="V17" s="111" t="str">
        <f>IF($BC$17+$BC$18&gt;0,$BC$17,"")</f>
        <v/>
      </c>
      <c r="W17" s="115" t="str">
        <f>IF($BI$30+$BI$31&gt;0,$BI$31,"")</f>
        <v/>
      </c>
      <c r="X17" s="110" t="s">
        <v>4</v>
      </c>
      <c r="Y17" s="111" t="str">
        <f>IF($BI$30+$BI$31&gt;0,$BI$30,"")</f>
        <v/>
      </c>
      <c r="Z17" s="115" t="str">
        <f>IF($BR$20+$BR$21&gt;0,$BR$21,"")</f>
        <v/>
      </c>
      <c r="AA17" s="110" t="s">
        <v>4</v>
      </c>
      <c r="AB17" s="111" t="str">
        <f>IF($BR$20+$BR$21&gt;0,$BR$20,"")</f>
        <v/>
      </c>
      <c r="AC17" s="115" t="str">
        <f>IF($BI$8+$BI$9&gt;0,$BI$9,"")</f>
        <v/>
      </c>
      <c r="AD17" s="110" t="s">
        <v>4</v>
      </c>
      <c r="AE17" s="111" t="str">
        <f>IF($BI$8+$BI$9&gt;0,$BI$8,"")</f>
        <v/>
      </c>
      <c r="AF17" s="115" t="str">
        <f>IF($BO$30+$BO$31&gt;0,$BO$31,"")</f>
        <v/>
      </c>
      <c r="AG17" s="110" t="s">
        <v>4</v>
      </c>
      <c r="AH17" s="111" t="str">
        <f>IF($BO$30+$BO$31&gt;0,$BO$30,"")</f>
        <v/>
      </c>
      <c r="AI17" s="112"/>
      <c r="AJ17" s="113"/>
      <c r="AK17" s="114"/>
      <c r="AL17" s="115" t="str">
        <f>IF($BO$23+$BO$24&gt;0,$BO$23,"")</f>
        <v/>
      </c>
      <c r="AM17" s="110" t="s">
        <v>4</v>
      </c>
      <c r="AN17" s="111" t="str">
        <f>IF($BO$23+$BO$24&gt;0,$BO$24,"")</f>
        <v/>
      </c>
      <c r="AO17" s="115" t="str">
        <f>IF($BF$8+$BF$9&gt;0,$BF$8,"")</f>
        <v/>
      </c>
      <c r="AP17" s="110" t="s">
        <v>4</v>
      </c>
      <c r="AQ17" s="111" t="str">
        <f>IF($BF$8+$BF$9&gt;0,$BF$9,"")</f>
        <v/>
      </c>
      <c r="AR17" s="115" t="str">
        <f>IF($BF$33+$BF$34&gt;0,$BF$33,"")</f>
        <v/>
      </c>
      <c r="AS17" s="110" t="s">
        <v>4</v>
      </c>
      <c r="AT17" s="117" t="str">
        <f>IF($BF$33+$BF$34&gt;0,$BF$34,"")</f>
        <v/>
      </c>
      <c r="AU17" s="118">
        <f>SUM($K$17,$N$17,$Q$17,$T$17,$W$17,$Z$17,$AC$17,$AF$17,$AI$17,$AL$17,$AO$17,$AR$17)</f>
        <v>0</v>
      </c>
      <c r="AV17" s="119" t="s">
        <v>4</v>
      </c>
      <c r="AW17" s="120">
        <f>SUM($M$17,$P$17,$S$17,$V$17,$Y$17,$AB$17,$AE$17,$AH$17,$AK$17,$AN$17,$AQ$17,$AT$17)</f>
        <v>0</v>
      </c>
      <c r="AX17" s="121">
        <f>SUM(IF(K17="",0,K17-M17)+IF(N17="",0,N17-P17)+IF(Q17="",0,Q17-S17)+IF(T17="",0,T17-V17)+IF(W17="",0,W17-Y17)+IF(Z17="",0,Z17-AB17)+IF(AC17="",0,AC17-AE17)+IF(AF17="",0,AF17-AH17)+IF(AL17="",0,AL17-AN17)+IF(AO17="",0,AO17-AQ17)+IF(AR17="",0,AR17-AT17))</f>
        <v>0</v>
      </c>
      <c r="AY17" s="122">
        <f t="shared" si="5"/>
        <v>0</v>
      </c>
      <c r="AZ17" s="156">
        <f t="shared" si="3"/>
        <v>9</v>
      </c>
      <c r="BA17" s="233"/>
      <c r="BB17" s="379" t="str">
        <f>$K$28</f>
        <v>dd</v>
      </c>
      <c r="BC17" s="383"/>
      <c r="BD17" s="243"/>
      <c r="BE17" s="379" t="str">
        <f>$K$24</f>
        <v>bb</v>
      </c>
      <c r="BF17" s="383"/>
      <c r="BG17" s="243"/>
      <c r="BH17" s="379" t="str">
        <f>$K$34</f>
        <v>hh</v>
      </c>
      <c r="BI17" s="383"/>
      <c r="BJ17" s="217"/>
      <c r="BK17" s="379" t="str">
        <f>$K$24</f>
        <v>bb</v>
      </c>
      <c r="BL17" s="383"/>
      <c r="BM17" s="217"/>
      <c r="BN17" s="379" t="str">
        <f>$K$34</f>
        <v>hh</v>
      </c>
      <c r="BO17" s="383"/>
      <c r="BP17" s="189"/>
      <c r="BQ17" s="379" t="str">
        <f>$K$30</f>
        <v>ee</v>
      </c>
      <c r="BR17" s="383"/>
      <c r="BS17" s="220"/>
      <c r="BT17" s="255"/>
    </row>
    <row r="18" spans="1:72" s="82" customFormat="1" ht="34.950000000000003" customHeight="1" thickBot="1" x14ac:dyDescent="0.3">
      <c r="A18" s="194"/>
      <c r="B18" s="87">
        <f t="shared" si="4"/>
        <v>1.0118</v>
      </c>
      <c r="C18" s="88">
        <f t="shared" si="0"/>
        <v>10</v>
      </c>
      <c r="D18" s="128" t="str">
        <f>$K$37</f>
        <v>jj</v>
      </c>
      <c r="E18" s="90">
        <f>$AX$18</f>
        <v>0</v>
      </c>
      <c r="F18" s="91">
        <f>$AY$18</f>
        <v>0</v>
      </c>
      <c r="G18" s="92">
        <f>SMALL($B$9:$B$20,10)</f>
        <v>1.0118</v>
      </c>
      <c r="H18" s="130">
        <f t="shared" si="1"/>
        <v>10</v>
      </c>
      <c r="I18" s="93" t="str">
        <f t="shared" si="2"/>
        <v>jj</v>
      </c>
      <c r="J18" s="94" t="str">
        <f>$K$37</f>
        <v>jj</v>
      </c>
      <c r="K18" s="109" t="str">
        <f>IF($BC$30+$BC$31&gt;0,$BC$31,"")</f>
        <v/>
      </c>
      <c r="L18" s="110" t="s">
        <v>4</v>
      </c>
      <c r="M18" s="111" t="str">
        <f>IF($BC$30+$BC$31&gt;0,$BC$30,"")</f>
        <v/>
      </c>
      <c r="N18" s="115" t="str">
        <f>IF($BL$17+$BL$18&gt;0,$BL$18,"")</f>
        <v/>
      </c>
      <c r="O18" s="110" t="s">
        <v>4</v>
      </c>
      <c r="P18" s="111" t="str">
        <f>IF($BL$17+$BL$18&gt;0,$BL$17,"")</f>
        <v/>
      </c>
      <c r="Q18" s="115" t="str">
        <f>IF($BC$14+$BC$15&gt;0,$BC$15,"")</f>
        <v/>
      </c>
      <c r="R18" s="110" t="s">
        <v>4</v>
      </c>
      <c r="S18" s="111" t="str">
        <f>IF($BC$14+$BC$15&gt;0,$BC$14,"")</f>
        <v/>
      </c>
      <c r="T18" s="115" t="str">
        <f>IF($BI$33+$BI$34&gt;0,$BI$34,"")</f>
        <v/>
      </c>
      <c r="U18" s="110" t="s">
        <v>4</v>
      </c>
      <c r="V18" s="111" t="str">
        <f>IF($BI$33+$BI$34&gt;0,$BI$33,"")</f>
        <v/>
      </c>
      <c r="W18" s="115" t="str">
        <f>IF($BR$17+$BR$18&gt;0,$BR$18,"")</f>
        <v/>
      </c>
      <c r="X18" s="110" t="s">
        <v>4</v>
      </c>
      <c r="Y18" s="111" t="str">
        <f>IF($BR$17+$BR$18&gt;0,$BR$17,"")</f>
        <v/>
      </c>
      <c r="Z18" s="115" t="str">
        <f>IF($BI$23+$BI$24&gt;0,$BI$24,"")</f>
        <v/>
      </c>
      <c r="AA18" s="110" t="s">
        <v>4</v>
      </c>
      <c r="AB18" s="111" t="str">
        <f>IF($BI$23+$BI$24&gt;0,$BI$23,"")</f>
        <v/>
      </c>
      <c r="AC18" s="115" t="str">
        <f>IF($BO$39+$BO$40&gt;0,$BO$40,"")</f>
        <v/>
      </c>
      <c r="AD18" s="110" t="s">
        <v>4</v>
      </c>
      <c r="AE18" s="111" t="str">
        <f>IF($BO$39+$BO$40&gt;0,$BO$39,"")</f>
        <v/>
      </c>
      <c r="AF18" s="115" t="str">
        <f>IF($BF$27+$BF$28&gt;0,$BF$28,"")</f>
        <v/>
      </c>
      <c r="AG18" s="110" t="s">
        <v>4</v>
      </c>
      <c r="AH18" s="111" t="str">
        <f>IF($BF$27+$BF$28&gt;0,$BF$27,"")</f>
        <v/>
      </c>
      <c r="AI18" s="115" t="str">
        <f>IF($BO$23+$BO$24&gt;0,$BO$24,"")</f>
        <v/>
      </c>
      <c r="AJ18" s="110" t="s">
        <v>4</v>
      </c>
      <c r="AK18" s="111" t="str">
        <f>IF($BO$23+$BO$24&gt;0,$BO$23,"")</f>
        <v/>
      </c>
      <c r="AL18" s="112"/>
      <c r="AM18" s="113"/>
      <c r="AN18" s="114"/>
      <c r="AO18" s="115" t="str">
        <f>IF($BL$39+$BL$40&gt;0,$BL$39,"")</f>
        <v/>
      </c>
      <c r="AP18" s="110" t="s">
        <v>4</v>
      </c>
      <c r="AQ18" s="111" t="str">
        <f>IF($BL$39+$BL$40&gt;0,$BL$40,"")</f>
        <v/>
      </c>
      <c r="AR18" s="115" t="str">
        <f>IF($BF$11+$BF$12&gt;0,$BF$11,"")</f>
        <v/>
      </c>
      <c r="AS18" s="110" t="s">
        <v>4</v>
      </c>
      <c r="AT18" s="117" t="str">
        <f>IF($BF$11+$BF$12&gt;0,$BF$12,"")</f>
        <v/>
      </c>
      <c r="AU18" s="118">
        <f>SUM($K$18,$N$18,$Q$18,$T$18,$W$18,$Z$18,$AC$18,$AF$18,$AI$18,$AL$18,$AO$18,$AR$18)</f>
        <v>0</v>
      </c>
      <c r="AV18" s="119" t="s">
        <v>4</v>
      </c>
      <c r="AW18" s="120">
        <f>SUM($M$18,$P$18,$S$18,$V$18,$Y$18,$AB$18,$AE$18,$AH$18,$AK$18,$AN$18,$AQ$18,$AT$18)</f>
        <v>0</v>
      </c>
      <c r="AX18" s="121">
        <f>SUM(IF(K18="",0,K18-M18)+IF(N18="",0,N18-P18)+IF(Q18="",0,Q18-S18)+IF(T18="",0,T18-V18)+IF(W18="",0,W18-Y18)+IF(Z18="",0,Z18-AB18)+IF(AC18="",0,AC18-AE18)+IF(AF18="",0,AF18-AH18)+IF(AI18="",0,AI18-AK18)+IF(AO18="",0,AO18-AQ18)+IF(AR18="",0,AR18-AT18))</f>
        <v>0</v>
      </c>
      <c r="AY18" s="122">
        <f t="shared" si="5"/>
        <v>0</v>
      </c>
      <c r="AZ18" s="156">
        <f t="shared" si="3"/>
        <v>10</v>
      </c>
      <c r="BA18" s="233"/>
      <c r="BB18" s="380" t="str">
        <f>$K$36</f>
        <v>ii</v>
      </c>
      <c r="BC18" s="384"/>
      <c r="BD18" s="243"/>
      <c r="BE18" s="380" t="str">
        <f>$K$33</f>
        <v>gg</v>
      </c>
      <c r="BF18" s="384"/>
      <c r="BG18" s="243"/>
      <c r="BH18" s="380" t="str">
        <f>$K$40</f>
        <v>ll</v>
      </c>
      <c r="BI18" s="384"/>
      <c r="BJ18" s="217"/>
      <c r="BK18" s="380" t="str">
        <f>$K$37</f>
        <v>jj</v>
      </c>
      <c r="BL18" s="384"/>
      <c r="BM18" s="217"/>
      <c r="BN18" s="380" t="str">
        <f>$K$39</f>
        <v>kk</v>
      </c>
      <c r="BO18" s="384"/>
      <c r="BP18" s="189"/>
      <c r="BQ18" s="380" t="str">
        <f>$K$37</f>
        <v>jj</v>
      </c>
      <c r="BR18" s="384"/>
      <c r="BS18" s="220"/>
      <c r="BT18" s="255"/>
    </row>
    <row r="19" spans="1:72" s="82" customFormat="1" ht="34.950000000000003" customHeight="1" x14ac:dyDescent="0.25">
      <c r="A19" s="194"/>
      <c r="B19" s="87">
        <f t="shared" si="4"/>
        <v>1.0119</v>
      </c>
      <c r="C19" s="88">
        <f t="shared" si="0"/>
        <v>11</v>
      </c>
      <c r="D19" s="128" t="str">
        <f>$K$39</f>
        <v>kk</v>
      </c>
      <c r="E19" s="90">
        <f>$AX$19</f>
        <v>0</v>
      </c>
      <c r="F19" s="91">
        <f>$AY$19</f>
        <v>0</v>
      </c>
      <c r="G19" s="92">
        <f>SMALL($B$9:$B$20,11)</f>
        <v>1.0119</v>
      </c>
      <c r="H19" s="130">
        <f t="shared" si="1"/>
        <v>11</v>
      </c>
      <c r="I19" s="93" t="str">
        <f t="shared" si="2"/>
        <v>kk</v>
      </c>
      <c r="J19" s="94" t="str">
        <f>$K$39</f>
        <v>kk</v>
      </c>
      <c r="K19" s="109" t="str">
        <f>IF($BL$20+$BL$21&gt;0,$BL$21,"")</f>
        <v/>
      </c>
      <c r="L19" s="110" t="s">
        <v>4</v>
      </c>
      <c r="M19" s="111" t="str">
        <f>IF($BL$20+$BL$21&gt;0,$BL$20,"")</f>
        <v/>
      </c>
      <c r="N19" s="115" t="str">
        <f>IF($BC$23+$BC$24&gt;0,$BC$24,"")</f>
        <v/>
      </c>
      <c r="O19" s="110" t="s">
        <v>4</v>
      </c>
      <c r="P19" s="111" t="str">
        <f>IF($BC$23+$BC$24&gt;0,$BC$23,"")</f>
        <v/>
      </c>
      <c r="Q19" s="115" t="str">
        <f>IF($BI$36+$BI$37&gt;0,$BI$37,"")</f>
        <v/>
      </c>
      <c r="R19" s="110" t="s">
        <v>4</v>
      </c>
      <c r="S19" s="111" t="str">
        <f>IF($BI$36+$BI$37&gt;0,$BI$36,"")</f>
        <v/>
      </c>
      <c r="T19" s="115" t="str">
        <f>IF($BR$11+$BR$12&gt;0,$BR$12,"")</f>
        <v/>
      </c>
      <c r="U19" s="110" t="s">
        <v>4</v>
      </c>
      <c r="V19" s="111" t="str">
        <f>IF($BR$11+$BR$12&gt;0,$BR$11,"")</f>
        <v/>
      </c>
      <c r="W19" s="115" t="str">
        <f>IF($BI$14+$BI$15&gt;0,$BI$15,"")</f>
        <v/>
      </c>
      <c r="X19" s="110" t="s">
        <v>4</v>
      </c>
      <c r="Y19" s="111" t="str">
        <f>IF($BI$14+$BI$15&gt;0,$BI$14,"")</f>
        <v/>
      </c>
      <c r="Z19" s="115" t="str">
        <f>IF($BO$33+$BO$34&gt;0,$BO$34,"")</f>
        <v/>
      </c>
      <c r="AA19" s="110" t="s">
        <v>4</v>
      </c>
      <c r="AB19" s="111" t="str">
        <f>IF($BO$33+$BO$34&gt;0,$BO$33,"")</f>
        <v/>
      </c>
      <c r="AC19" s="115" t="str">
        <f>IF($BF$30+$BF$31&gt;0,$BF$31,"")</f>
        <v/>
      </c>
      <c r="AD19" s="110" t="s">
        <v>4</v>
      </c>
      <c r="AE19" s="111" t="str">
        <f>IF($BF$30+$BF$31&gt;0,$BF$30,"")</f>
        <v/>
      </c>
      <c r="AF19" s="115" t="str">
        <f>IF($BO$17+$BO$18&gt;0,$BO$18,"")</f>
        <v/>
      </c>
      <c r="AG19" s="110" t="s">
        <v>4</v>
      </c>
      <c r="AH19" s="111" t="str">
        <f>IF($BO$17+$BO$18&gt;0,$BO$17,"")</f>
        <v/>
      </c>
      <c r="AI19" s="115" t="str">
        <f>IF($BF$8+$BF$9&gt;0,$BF$9,"")</f>
        <v/>
      </c>
      <c r="AJ19" s="110" t="s">
        <v>4</v>
      </c>
      <c r="AK19" s="111" t="str">
        <f>IF($BF$8+$BF$9&gt;0,$BF$8,"")</f>
        <v/>
      </c>
      <c r="AL19" s="115" t="str">
        <f>IF($BL$39+$BL$40&gt;0,$BL$40,"")</f>
        <v/>
      </c>
      <c r="AM19" s="110" t="s">
        <v>4</v>
      </c>
      <c r="AN19" s="111" t="str">
        <f>IF($BL$39+$BL$40&gt;0,$BL$39,"")</f>
        <v/>
      </c>
      <c r="AO19" s="112"/>
      <c r="AP19" s="113"/>
      <c r="AQ19" s="114"/>
      <c r="AR19" s="115" t="str">
        <f>IF($BC$27+$BC$28&gt;0,$BC$27,"")</f>
        <v/>
      </c>
      <c r="AS19" s="110" t="s">
        <v>4</v>
      </c>
      <c r="AT19" s="117" t="str">
        <f>IF($BC$27+$BC$28&gt;0,$BC$28,"")</f>
        <v/>
      </c>
      <c r="AU19" s="118">
        <f>SUM($K$19,$N$19,$Q$19,$T$19,$W$19,$Z$19,$AC$19,$AF$19,$AI$19,$AL$19,$AO$19,$AR$19)</f>
        <v>0</v>
      </c>
      <c r="AV19" s="119" t="s">
        <v>4</v>
      </c>
      <c r="AW19" s="120">
        <f>SUM($M$19,$P$19,$S$19,$V$19,$Y$19,$AB$19,$AE$19,$AH$19,$AK$19,$AN$19,$AQ$19,$AT$19)</f>
        <v>0</v>
      </c>
      <c r="AX19" s="121">
        <f>SUM(IF(K19="",0,K19-M19)+IF(N19="",0,N19-P19)+IF(Q19="",0,Q19-S19)+IF(T19="",0,T19-V19)+IF(W19="",0,W19-Y19)+IF(Z19="",0,Z19-AB19)+IF(AC19="",0,AC19-AE19)+IF(AF19="",0,AF19-AH19)+IF(AI19="",0,AI19-AK19)+IF(AL19="",0,AL19-AN19)+IF(AR19="",0,AR19-AT19))</f>
        <v>0</v>
      </c>
      <c r="AY19" s="122">
        <f t="shared" si="5"/>
        <v>0</v>
      </c>
      <c r="AZ19" s="156">
        <f t="shared" si="3"/>
        <v>11</v>
      </c>
      <c r="BA19" s="233"/>
      <c r="BB19" s="243"/>
      <c r="BC19" s="277"/>
      <c r="BD19" s="243"/>
      <c r="BE19" s="243"/>
      <c r="BF19" s="277"/>
      <c r="BG19" s="243"/>
      <c r="BH19" s="243"/>
      <c r="BI19" s="277"/>
      <c r="BJ19" s="217"/>
      <c r="BK19" s="217"/>
      <c r="BL19" s="281"/>
      <c r="BM19" s="217"/>
      <c r="BN19" s="217"/>
      <c r="BO19" s="281"/>
      <c r="BP19" s="189"/>
      <c r="BQ19" s="189"/>
      <c r="BR19" s="281"/>
      <c r="BS19" s="220"/>
      <c r="BT19" s="255"/>
    </row>
    <row r="20" spans="1:72" s="82" customFormat="1" ht="34.950000000000003" customHeight="1" thickBot="1" x14ac:dyDescent="0.3">
      <c r="A20" s="194"/>
      <c r="B20" s="127">
        <f t="shared" si="4"/>
        <v>1.012</v>
      </c>
      <c r="C20" s="91">
        <f t="shared" si="0"/>
        <v>12</v>
      </c>
      <c r="D20" s="128" t="str">
        <f>$K$40</f>
        <v>ll</v>
      </c>
      <c r="E20" s="90">
        <f>$AX$20</f>
        <v>0</v>
      </c>
      <c r="F20" s="91">
        <f>$AY$20</f>
        <v>0</v>
      </c>
      <c r="G20" s="129">
        <f>SMALL($B$9:$B$20,12)</f>
        <v>1.012</v>
      </c>
      <c r="H20" s="130">
        <f t="shared" si="1"/>
        <v>12</v>
      </c>
      <c r="I20" s="131" t="str">
        <f t="shared" si="2"/>
        <v>ll</v>
      </c>
      <c r="J20" s="94" t="str">
        <f>$K$40</f>
        <v>ll</v>
      </c>
      <c r="K20" s="132" t="str">
        <f>IF($BC$8+$BC$9&gt;0,$BC$9,"")</f>
        <v/>
      </c>
      <c r="L20" s="133" t="s">
        <v>4</v>
      </c>
      <c r="M20" s="134" t="str">
        <f>IF($BC$8+$BC$9&gt;0,$BC$8,"")</f>
        <v/>
      </c>
      <c r="N20" s="135" t="str">
        <f>IF($BR$14+$BR$15&gt;0,$BR$15,"")</f>
        <v/>
      </c>
      <c r="O20" s="133" t="s">
        <v>4</v>
      </c>
      <c r="P20" s="134" t="str">
        <f>IF($BR$14+$BR$15&gt;0,$BR$14,"")</f>
        <v/>
      </c>
      <c r="Q20" s="135" t="str">
        <f>IF($BO$36+$BO$37&gt;0,$BO$37,"")</f>
        <v/>
      </c>
      <c r="R20" s="133" t="s">
        <v>4</v>
      </c>
      <c r="S20" s="134" t="str">
        <f>IF($BO$36+$BO$37&gt;0,$BO$36,"")</f>
        <v/>
      </c>
      <c r="T20" s="135" t="str">
        <f>IF($BO$20+$BO$21&gt;0,$BO$21,"")</f>
        <v/>
      </c>
      <c r="U20" s="133" t="s">
        <v>4</v>
      </c>
      <c r="V20" s="134" t="str">
        <f>IF($BO$20+$BO$21&gt;0,$BO$20,"")</f>
        <v/>
      </c>
      <c r="W20" s="135" t="str">
        <f>IF($BL$30+$BL$31&gt;0,$BL$31,"")</f>
        <v/>
      </c>
      <c r="X20" s="133" t="s">
        <v>4</v>
      </c>
      <c r="Y20" s="134" t="str">
        <f>IF($BL$30+$BL$31&gt;0,$BL$30,"")</f>
        <v/>
      </c>
      <c r="Z20" s="135" t="str">
        <f>IF($BL$23+$BL$24&gt;0,$BL$24,"")</f>
        <v/>
      </c>
      <c r="AA20" s="133" t="s">
        <v>4</v>
      </c>
      <c r="AB20" s="134" t="str">
        <f>IF($BL$23+$BL$24&gt;0,$BL$23,"")</f>
        <v/>
      </c>
      <c r="AC20" s="135" t="str">
        <f>IF($BI$39+$BI$40&gt;0,$BI$40,"")</f>
        <v/>
      </c>
      <c r="AD20" s="133" t="s">
        <v>4</v>
      </c>
      <c r="AE20" s="134" t="str">
        <f>IF($BI$39+$BI$40&gt;0,$BI$39,"")</f>
        <v/>
      </c>
      <c r="AF20" s="135" t="str">
        <f>IF($BI$17+$BI$18&gt;0,$BI$18,"")</f>
        <v/>
      </c>
      <c r="AG20" s="133" t="s">
        <v>4</v>
      </c>
      <c r="AH20" s="134" t="str">
        <f>IF($BI$17+$BI$18&gt;0,$BI$17,"")</f>
        <v/>
      </c>
      <c r="AI20" s="135" t="str">
        <f>IF($BF$33+$BF$34&gt;0,$BF$34,"")</f>
        <v/>
      </c>
      <c r="AJ20" s="133" t="s">
        <v>4</v>
      </c>
      <c r="AK20" s="134" t="str">
        <f>IF($BF$33+$BF$34&gt;0,$BF$33,"")</f>
        <v/>
      </c>
      <c r="AL20" s="135" t="str">
        <f>IF($BF$11+$BF$12&gt;0,$BF$12,"")</f>
        <v/>
      </c>
      <c r="AM20" s="133" t="s">
        <v>4</v>
      </c>
      <c r="AN20" s="134" t="str">
        <f>IF($BF$11+$BF$12&gt;0,$BF$11,"")</f>
        <v/>
      </c>
      <c r="AO20" s="135" t="str">
        <f>IF($BC$27+$BC$28&gt;0,$BC$28,"")</f>
        <v/>
      </c>
      <c r="AP20" s="133" t="s">
        <v>4</v>
      </c>
      <c r="AQ20" s="134" t="str">
        <f>IF($BC$27+$BC$28&gt;0,$BC$27,"")</f>
        <v/>
      </c>
      <c r="AR20" s="137"/>
      <c r="AS20" s="138"/>
      <c r="AT20" s="139"/>
      <c r="AU20" s="140">
        <f>SUM($K$20,$N$20,$Q$20,$T$20,$W$20,$Z$20,$AC$20,$AF$20,$AI$20,$AL$20,$AO$20,$AR$20)</f>
        <v>0</v>
      </c>
      <c r="AV20" s="141" t="s">
        <v>4</v>
      </c>
      <c r="AW20" s="142">
        <f>SUM($M$20,$P$20,$S$20,$V$20,$Y$20,$AB$20,$AE$20,$AH$20,$AK$20,$AN$20,$AQ$20,$AT$20)</f>
        <v>0</v>
      </c>
      <c r="AX20" s="143">
        <f>SUM(IF(K20="",0,K20-M20)+IF(N20="",0,N20-P20)+IF(Q20="",0,Q20-S20)+IF(T20="",0,T20-V20)+IF(W20="",0,W20-Y20)+IF(Z20="",0,Z20-AB20)+IF(AC20="",0,AC20-AE20)+IF(AF20="",0,AF20-AH20)+IF(AI20="",0,AI20-AK20)+IF(AL20="",0,AL20-AN20)+IF(AO20="",0,AO20-AQ20))</f>
        <v>0</v>
      </c>
      <c r="AY20" s="144">
        <f t="shared" si="5"/>
        <v>0</v>
      </c>
      <c r="AZ20" s="156">
        <f t="shared" si="3"/>
        <v>12</v>
      </c>
      <c r="BA20" s="233"/>
      <c r="BB20" s="304" t="str">
        <f>$K$30</f>
        <v>ee</v>
      </c>
      <c r="BC20" s="307"/>
      <c r="BD20" s="243"/>
      <c r="BE20" s="306" t="str">
        <f>$K$27</f>
        <v>cc</v>
      </c>
      <c r="BF20" s="307"/>
      <c r="BG20" s="243"/>
      <c r="BH20" s="304" t="str">
        <f>$K$23</f>
        <v>aa</v>
      </c>
      <c r="BI20" s="307"/>
      <c r="BJ20" s="268"/>
      <c r="BK20" s="304" t="str">
        <f>$K$23</f>
        <v>aa</v>
      </c>
      <c r="BL20" s="307"/>
      <c r="BM20" s="269"/>
      <c r="BN20" s="381" t="str">
        <f>$K$28</f>
        <v>dd</v>
      </c>
      <c r="BO20" s="385"/>
      <c r="BP20" s="189"/>
      <c r="BQ20" s="381" t="str">
        <f>$K$31</f>
        <v>ff</v>
      </c>
      <c r="BR20" s="385"/>
      <c r="BS20" s="220"/>
      <c r="BT20" s="255"/>
    </row>
    <row r="21" spans="1:72" s="82" customFormat="1" ht="34.950000000000003" customHeight="1" thickBot="1" x14ac:dyDescent="0.3">
      <c r="A21" s="194"/>
      <c r="B21" s="81"/>
      <c r="C21" s="81"/>
      <c r="D21" s="81"/>
      <c r="E21" s="81"/>
      <c r="F21" s="81"/>
      <c r="G21" s="81"/>
      <c r="H21" s="81"/>
      <c r="I21" s="81"/>
      <c r="J21" s="234"/>
      <c r="K21" s="256"/>
      <c r="L21" s="256"/>
      <c r="M21" s="235"/>
      <c r="N21" s="235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47"/>
      <c r="AG21" s="247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47"/>
      <c r="AZ21" s="247"/>
      <c r="BA21" s="251"/>
      <c r="BB21" s="305" t="str">
        <f>$K$34</f>
        <v>hh</v>
      </c>
      <c r="BC21" s="308"/>
      <c r="BD21" s="243"/>
      <c r="BE21" s="370" t="str">
        <f>$K$31</f>
        <v>ff</v>
      </c>
      <c r="BF21" s="308"/>
      <c r="BG21" s="227"/>
      <c r="BH21" s="305" t="str">
        <f>$K$28</f>
        <v>dd</v>
      </c>
      <c r="BI21" s="308"/>
      <c r="BJ21" s="268"/>
      <c r="BK21" s="305" t="str">
        <f>$K$39</f>
        <v>kk</v>
      </c>
      <c r="BL21" s="308"/>
      <c r="BM21" s="269"/>
      <c r="BN21" s="382" t="str">
        <f>$K$40</f>
        <v>ll</v>
      </c>
      <c r="BO21" s="386"/>
      <c r="BP21" s="189"/>
      <c r="BQ21" s="382" t="str">
        <f>$K$36</f>
        <v>ii</v>
      </c>
      <c r="BR21" s="386"/>
      <c r="BS21" s="220"/>
      <c r="BT21" s="255"/>
    </row>
    <row r="22" spans="1:72" s="82" customFormat="1" ht="34.950000000000003" customHeight="1" thickBot="1" x14ac:dyDescent="0.45">
      <c r="A22" s="194"/>
      <c r="B22" s="81"/>
      <c r="C22" s="81"/>
      <c r="D22" s="81"/>
      <c r="E22" s="81"/>
      <c r="F22" s="81"/>
      <c r="G22" s="81"/>
      <c r="H22" s="81"/>
      <c r="I22" s="81"/>
      <c r="J22" s="229"/>
      <c r="K22" s="229"/>
      <c r="L22" s="229"/>
      <c r="M22" s="229"/>
      <c r="N22" s="229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48"/>
      <c r="AG22" s="248"/>
      <c r="AH22" s="248"/>
      <c r="AI22" s="498" t="s">
        <v>5</v>
      </c>
      <c r="AJ22" s="498"/>
      <c r="AK22" s="498"/>
      <c r="AL22" s="498"/>
      <c r="AM22" s="498"/>
      <c r="AN22" s="498"/>
      <c r="AO22" s="498"/>
      <c r="AP22" s="498"/>
      <c r="AQ22" s="498"/>
      <c r="AR22" s="498"/>
      <c r="AS22" s="498"/>
      <c r="AT22" s="498"/>
      <c r="AU22" s="248"/>
      <c r="AV22" s="248"/>
      <c r="AW22" s="248"/>
      <c r="AX22" s="248"/>
      <c r="AY22" s="252"/>
      <c r="AZ22" s="253"/>
      <c r="BA22" s="247"/>
      <c r="BB22" s="243"/>
      <c r="BC22" s="277"/>
      <c r="BD22" s="243"/>
      <c r="BE22" s="266"/>
      <c r="BF22" s="266"/>
      <c r="BG22" s="243"/>
      <c r="BH22" s="266"/>
      <c r="BI22" s="266"/>
      <c r="BJ22" s="222"/>
      <c r="BK22" s="222"/>
      <c r="BL22" s="222"/>
      <c r="BM22" s="222"/>
      <c r="BN22" s="222"/>
      <c r="BO22" s="281"/>
      <c r="BP22" s="189"/>
      <c r="BQ22" s="189"/>
      <c r="BR22" s="281"/>
      <c r="BS22" s="220"/>
      <c r="BT22" s="255"/>
    </row>
    <row r="23" spans="1:72" s="82" customFormat="1" ht="34.950000000000003" customHeight="1" thickTop="1" thickBot="1" x14ac:dyDescent="0.3">
      <c r="A23" s="194"/>
      <c r="B23" s="81"/>
      <c r="C23" s="81"/>
      <c r="D23" s="81"/>
      <c r="E23" s="81"/>
      <c r="F23" s="81"/>
      <c r="G23" s="81"/>
      <c r="H23" s="81"/>
      <c r="I23" s="81"/>
      <c r="J23" s="237" t="s">
        <v>6</v>
      </c>
      <c r="K23" s="458" t="s">
        <v>7</v>
      </c>
      <c r="L23" s="458"/>
      <c r="M23" s="458"/>
      <c r="N23" s="458"/>
      <c r="O23" s="458"/>
      <c r="P23" s="458"/>
      <c r="Q23" s="458"/>
      <c r="R23" s="481"/>
      <c r="S23" s="48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40"/>
      <c r="AG23" s="240"/>
      <c r="AH23" s="240"/>
      <c r="AI23" s="482" t="str">
        <f>$I$9</f>
        <v>aa</v>
      </c>
      <c r="AJ23" s="413"/>
      <c r="AK23" s="413"/>
      <c r="AL23" s="413"/>
      <c r="AM23" s="413"/>
      <c r="AN23" s="413"/>
      <c r="AO23" s="413"/>
      <c r="AP23" s="413"/>
      <c r="AQ23" s="413"/>
      <c r="AR23" s="413"/>
      <c r="AS23" s="413"/>
      <c r="AT23" s="414"/>
      <c r="AU23" s="240"/>
      <c r="AV23" s="240"/>
      <c r="AW23" s="240"/>
      <c r="AX23" s="240"/>
      <c r="AY23" s="254"/>
      <c r="AZ23" s="254"/>
      <c r="BA23" s="251"/>
      <c r="BB23" s="306" t="str">
        <f>$K$24</f>
        <v>bb</v>
      </c>
      <c r="BC23" s="307"/>
      <c r="BD23" s="266"/>
      <c r="BE23" s="304" t="str">
        <f>$K$28</f>
        <v>dd</v>
      </c>
      <c r="BF23" s="307"/>
      <c r="BG23" s="266"/>
      <c r="BH23" s="304" t="str">
        <f>$K$31</f>
        <v>ff</v>
      </c>
      <c r="BI23" s="307"/>
      <c r="BJ23" s="268"/>
      <c r="BK23" s="304" t="str">
        <f>$K$31</f>
        <v>ff</v>
      </c>
      <c r="BL23" s="307"/>
      <c r="BM23" s="269"/>
      <c r="BN23" s="381" t="str">
        <f>$K$36</f>
        <v>ii</v>
      </c>
      <c r="BO23" s="385"/>
      <c r="BP23" s="189"/>
      <c r="BQ23" s="381" t="str">
        <f>$K$33</f>
        <v>gg</v>
      </c>
      <c r="BR23" s="385"/>
      <c r="BS23" s="220"/>
      <c r="BT23" s="255"/>
    </row>
    <row r="24" spans="1:72" s="82" customFormat="1" ht="34.950000000000003" customHeight="1" thickTop="1" thickBot="1" x14ac:dyDescent="0.45">
      <c r="A24" s="194"/>
      <c r="B24" s="81"/>
      <c r="C24" s="81"/>
      <c r="D24" s="81"/>
      <c r="E24" s="81"/>
      <c r="F24" s="81"/>
      <c r="G24" s="81"/>
      <c r="H24" s="81"/>
      <c r="I24" s="81"/>
      <c r="J24" s="237" t="s">
        <v>9</v>
      </c>
      <c r="K24" s="458" t="s">
        <v>10</v>
      </c>
      <c r="L24" s="458"/>
      <c r="M24" s="458"/>
      <c r="N24" s="458"/>
      <c r="O24" s="458"/>
      <c r="P24" s="458"/>
      <c r="Q24" s="458"/>
      <c r="R24" s="481"/>
      <c r="S24" s="48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496" t="s">
        <v>37</v>
      </c>
      <c r="AG24" s="497"/>
      <c r="AH24" s="480"/>
      <c r="AI24" s="482" t="str">
        <f>$I$10</f>
        <v>bb</v>
      </c>
      <c r="AJ24" s="413"/>
      <c r="AK24" s="413"/>
      <c r="AL24" s="413"/>
      <c r="AM24" s="413"/>
      <c r="AN24" s="413"/>
      <c r="AO24" s="413"/>
      <c r="AP24" s="413"/>
      <c r="AQ24" s="413"/>
      <c r="AR24" s="413"/>
      <c r="AS24" s="413"/>
      <c r="AT24" s="414"/>
      <c r="AU24" s="248"/>
      <c r="AV24" s="248"/>
      <c r="AW24" s="248"/>
      <c r="AX24" s="248"/>
      <c r="AY24" s="252"/>
      <c r="AZ24" s="253"/>
      <c r="BA24" s="247"/>
      <c r="BB24" s="305" t="str">
        <f>$K$39</f>
        <v>kk</v>
      </c>
      <c r="BC24" s="308"/>
      <c r="BD24" s="243"/>
      <c r="BE24" s="305" t="str">
        <f>$K$30</f>
        <v>ee</v>
      </c>
      <c r="BF24" s="308"/>
      <c r="BG24" s="227"/>
      <c r="BH24" s="305" t="str">
        <f>$K$37</f>
        <v>jj</v>
      </c>
      <c r="BI24" s="308"/>
      <c r="BJ24" s="268"/>
      <c r="BK24" s="305" t="str">
        <f>$K$40</f>
        <v>ll</v>
      </c>
      <c r="BL24" s="308"/>
      <c r="BM24" s="269"/>
      <c r="BN24" s="382" t="str">
        <f>$K$37</f>
        <v>jj</v>
      </c>
      <c r="BO24" s="386"/>
      <c r="BP24" s="189"/>
      <c r="BQ24" s="382" t="str">
        <f>$K$34</f>
        <v>hh</v>
      </c>
      <c r="BR24" s="386"/>
      <c r="BS24" s="220"/>
      <c r="BT24" s="255"/>
    </row>
    <row r="25" spans="1:72" s="82" customFormat="1" ht="10.199999999999999" customHeight="1" thickTop="1" x14ac:dyDescent="0.4">
      <c r="A25" s="194"/>
      <c r="B25" s="81"/>
      <c r="C25" s="81"/>
      <c r="D25" s="81"/>
      <c r="E25" s="81"/>
      <c r="F25" s="81"/>
      <c r="G25" s="81"/>
      <c r="H25" s="81"/>
      <c r="I25" s="81"/>
      <c r="J25" s="237"/>
      <c r="K25" s="279"/>
      <c r="L25" s="279"/>
      <c r="M25" s="279"/>
      <c r="N25" s="279"/>
      <c r="O25" s="279"/>
      <c r="P25" s="279"/>
      <c r="Q25" s="279"/>
      <c r="R25" s="294"/>
      <c r="S25" s="294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49"/>
      <c r="AG25" s="250"/>
      <c r="AH25" s="241"/>
      <c r="AI25" s="240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8"/>
      <c r="AV25" s="248"/>
      <c r="AW25" s="248"/>
      <c r="AX25" s="248"/>
      <c r="AY25" s="252"/>
      <c r="AZ25" s="253"/>
      <c r="BA25" s="247"/>
      <c r="BB25" s="257"/>
      <c r="BC25" s="295"/>
      <c r="BD25" s="243"/>
      <c r="BE25" s="259"/>
      <c r="BF25" s="298"/>
      <c r="BG25" s="217"/>
      <c r="BH25" s="259"/>
      <c r="BI25" s="298"/>
      <c r="BJ25" s="258"/>
      <c r="BK25" s="259"/>
      <c r="BL25" s="298"/>
      <c r="BM25" s="258"/>
      <c r="BN25" s="260"/>
      <c r="BO25" s="299"/>
      <c r="BP25" s="189"/>
      <c r="BQ25" s="189"/>
      <c r="BR25" s="189"/>
      <c r="BS25" s="220"/>
    </row>
    <row r="26" spans="1:72" s="82" customFormat="1" ht="60" customHeight="1" thickBot="1" x14ac:dyDescent="0.3">
      <c r="A26" s="194"/>
      <c r="B26" s="81"/>
      <c r="C26" s="81"/>
      <c r="D26" s="81"/>
      <c r="E26" s="81"/>
      <c r="F26" s="81"/>
      <c r="G26" s="81"/>
      <c r="H26" s="81"/>
      <c r="I26" s="81"/>
      <c r="J26" s="237"/>
      <c r="K26" s="483"/>
      <c r="L26" s="483"/>
      <c r="M26" s="483"/>
      <c r="N26" s="483"/>
      <c r="O26" s="483"/>
      <c r="P26" s="483"/>
      <c r="Q26" s="483"/>
      <c r="R26" s="484"/>
      <c r="S26" s="484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40"/>
      <c r="AG26" s="240"/>
      <c r="AH26" s="240"/>
      <c r="AI26" s="479"/>
      <c r="AJ26" s="480"/>
      <c r="AK26" s="480"/>
      <c r="AL26" s="480"/>
      <c r="AM26" s="480"/>
      <c r="AN26" s="480"/>
      <c r="AO26" s="480"/>
      <c r="AP26" s="480"/>
      <c r="AQ26" s="480"/>
      <c r="AR26" s="480"/>
      <c r="AS26" s="480"/>
      <c r="AT26" s="480"/>
      <c r="AU26" s="240"/>
      <c r="AV26" s="240"/>
      <c r="AW26" s="240"/>
      <c r="AX26" s="240"/>
      <c r="AY26" s="254"/>
      <c r="AZ26" s="254"/>
      <c r="BA26" s="251"/>
      <c r="BB26" s="290" t="s">
        <v>38</v>
      </c>
      <c r="BC26" s="296"/>
      <c r="BD26" s="292"/>
      <c r="BE26" s="290" t="s">
        <v>39</v>
      </c>
      <c r="BF26" s="296"/>
      <c r="BG26" s="292"/>
      <c r="BH26" s="290" t="s">
        <v>40</v>
      </c>
      <c r="BI26" s="296"/>
      <c r="BJ26" s="293"/>
      <c r="BK26" s="290" t="s">
        <v>41</v>
      </c>
      <c r="BL26" s="296"/>
      <c r="BM26" s="293"/>
      <c r="BN26" s="290" t="s">
        <v>42</v>
      </c>
      <c r="BO26" s="296"/>
      <c r="BP26" s="291"/>
      <c r="BQ26" s="291"/>
      <c r="BR26" s="189"/>
      <c r="BS26" s="220"/>
    </row>
    <row r="27" spans="1:72" s="82" customFormat="1" ht="34.950000000000003" customHeight="1" thickTop="1" thickBot="1" x14ac:dyDescent="0.45">
      <c r="A27" s="194"/>
      <c r="B27" s="81"/>
      <c r="C27" s="81"/>
      <c r="D27" s="81"/>
      <c r="E27" s="81"/>
      <c r="F27" s="81"/>
      <c r="G27" s="81"/>
      <c r="H27" s="81"/>
      <c r="I27" s="81"/>
      <c r="J27" s="237" t="s">
        <v>12</v>
      </c>
      <c r="K27" s="458" t="s">
        <v>13</v>
      </c>
      <c r="L27" s="458"/>
      <c r="M27" s="458"/>
      <c r="N27" s="458"/>
      <c r="O27" s="458"/>
      <c r="P27" s="458"/>
      <c r="Q27" s="458"/>
      <c r="R27" s="481"/>
      <c r="S27" s="48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496" t="s">
        <v>43</v>
      </c>
      <c r="AG27" s="497"/>
      <c r="AH27" s="480"/>
      <c r="AI27" s="482" t="str">
        <f>$I$11</f>
        <v>cc</v>
      </c>
      <c r="AJ27" s="413"/>
      <c r="AK27" s="413"/>
      <c r="AL27" s="413"/>
      <c r="AM27" s="413"/>
      <c r="AN27" s="413"/>
      <c r="AO27" s="413"/>
      <c r="AP27" s="413"/>
      <c r="AQ27" s="413"/>
      <c r="AR27" s="413"/>
      <c r="AS27" s="413"/>
      <c r="AT27" s="414"/>
      <c r="AU27" s="248"/>
      <c r="AV27" s="248"/>
      <c r="AW27" s="248"/>
      <c r="AX27" s="248"/>
      <c r="AY27" s="252"/>
      <c r="AZ27" s="253"/>
      <c r="BA27" s="247"/>
      <c r="BB27" s="304" t="str">
        <f>$K$39</f>
        <v>kk</v>
      </c>
      <c r="BC27" s="307"/>
      <c r="BD27" s="267"/>
      <c r="BE27" s="304" t="str">
        <f>$K$34</f>
        <v>hh</v>
      </c>
      <c r="BF27" s="307"/>
      <c r="BG27" s="267"/>
      <c r="BH27" s="304" t="str">
        <f>$K$31</f>
        <v>ff</v>
      </c>
      <c r="BI27" s="307"/>
      <c r="BJ27" s="268"/>
      <c r="BK27" s="304" t="str">
        <f>$K$28</f>
        <v>dd</v>
      </c>
      <c r="BL27" s="307"/>
      <c r="BM27" s="269"/>
      <c r="BN27" s="381" t="str">
        <f>$K$24</f>
        <v>bb</v>
      </c>
      <c r="BO27" s="385"/>
      <c r="BP27" s="189"/>
      <c r="BQ27" s="258"/>
      <c r="BR27" s="189"/>
      <c r="BS27" s="220"/>
    </row>
    <row r="28" spans="1:72" s="82" customFormat="1" ht="34.950000000000003" customHeight="1" thickTop="1" thickBot="1" x14ac:dyDescent="0.3">
      <c r="A28" s="194"/>
      <c r="B28" s="81"/>
      <c r="C28" s="81"/>
      <c r="D28" s="81"/>
      <c r="E28" s="81"/>
      <c r="F28" s="81"/>
      <c r="G28" s="81"/>
      <c r="H28" s="81"/>
      <c r="I28" s="81"/>
      <c r="J28" s="237" t="s">
        <v>16</v>
      </c>
      <c r="K28" s="458" t="s">
        <v>17</v>
      </c>
      <c r="L28" s="458"/>
      <c r="M28" s="458"/>
      <c r="N28" s="458"/>
      <c r="O28" s="458"/>
      <c r="P28" s="458"/>
      <c r="Q28" s="458"/>
      <c r="R28" s="481"/>
      <c r="S28" s="481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496" t="s">
        <v>44</v>
      </c>
      <c r="AG28" s="497"/>
      <c r="AH28" s="480"/>
      <c r="AI28" s="482" t="str">
        <f>$I$12</f>
        <v>dd</v>
      </c>
      <c r="AJ28" s="413"/>
      <c r="AK28" s="413"/>
      <c r="AL28" s="413"/>
      <c r="AM28" s="413"/>
      <c r="AN28" s="413"/>
      <c r="AO28" s="413"/>
      <c r="AP28" s="413"/>
      <c r="AQ28" s="413"/>
      <c r="AR28" s="413"/>
      <c r="AS28" s="413"/>
      <c r="AT28" s="414"/>
      <c r="AU28" s="240"/>
      <c r="AV28" s="240"/>
      <c r="AW28" s="240"/>
      <c r="AX28" s="240"/>
      <c r="AY28" s="254"/>
      <c r="AZ28" s="254"/>
      <c r="BA28" s="251"/>
      <c r="BB28" s="305" t="str">
        <f>$K$40</f>
        <v>ll</v>
      </c>
      <c r="BC28" s="308"/>
      <c r="BD28" s="243"/>
      <c r="BE28" s="305" t="str">
        <f>$K$37</f>
        <v>jj</v>
      </c>
      <c r="BF28" s="308"/>
      <c r="BG28" s="227"/>
      <c r="BH28" s="305" t="str">
        <f>$K$34</f>
        <v>hh</v>
      </c>
      <c r="BI28" s="308"/>
      <c r="BJ28" s="268"/>
      <c r="BK28" s="370" t="str">
        <f>$K$31</f>
        <v>ff</v>
      </c>
      <c r="BL28" s="308"/>
      <c r="BM28" s="269"/>
      <c r="BN28" s="382" t="str">
        <f>$K$28</f>
        <v>dd</v>
      </c>
      <c r="BO28" s="386"/>
      <c r="BP28" s="189"/>
      <c r="BQ28" s="258"/>
      <c r="BR28" s="189"/>
      <c r="BS28" s="220"/>
    </row>
    <row r="29" spans="1:72" s="82" customFormat="1" ht="34.950000000000003" customHeight="1" thickTop="1" thickBot="1" x14ac:dyDescent="0.45">
      <c r="A29" s="194"/>
      <c r="B29" s="81"/>
      <c r="C29" s="81"/>
      <c r="D29" s="81"/>
      <c r="E29" s="81"/>
      <c r="F29" s="81"/>
      <c r="G29" s="81"/>
      <c r="H29" s="81"/>
      <c r="I29" s="81"/>
      <c r="J29" s="237"/>
      <c r="K29" s="483"/>
      <c r="L29" s="483"/>
      <c r="M29" s="483"/>
      <c r="N29" s="483"/>
      <c r="O29" s="483"/>
      <c r="P29" s="483"/>
      <c r="Q29" s="483"/>
      <c r="R29" s="484"/>
      <c r="S29" s="484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48"/>
      <c r="AG29" s="248"/>
      <c r="AH29" s="248"/>
      <c r="AI29" s="479"/>
      <c r="AJ29" s="480"/>
      <c r="AK29" s="480"/>
      <c r="AL29" s="480"/>
      <c r="AM29" s="480"/>
      <c r="AN29" s="480"/>
      <c r="AO29" s="480"/>
      <c r="AP29" s="480"/>
      <c r="AQ29" s="480"/>
      <c r="AR29" s="480"/>
      <c r="AS29" s="480"/>
      <c r="AT29" s="480"/>
      <c r="AU29" s="248"/>
      <c r="AV29" s="248"/>
      <c r="AW29" s="248"/>
      <c r="AX29" s="248"/>
      <c r="AY29" s="252"/>
      <c r="AZ29" s="253"/>
      <c r="BA29" s="231"/>
      <c r="BB29" s="243"/>
      <c r="BC29" s="277"/>
      <c r="BD29" s="243"/>
      <c r="BE29" s="243"/>
      <c r="BF29" s="277"/>
      <c r="BG29" s="243"/>
      <c r="BH29" s="243"/>
      <c r="BI29" s="277"/>
      <c r="BJ29" s="217"/>
      <c r="BK29" s="217"/>
      <c r="BL29" s="281"/>
      <c r="BM29" s="217"/>
      <c r="BN29" s="217"/>
      <c r="BO29" s="281"/>
      <c r="BP29" s="189"/>
      <c r="BQ29" s="189"/>
      <c r="BR29" s="189"/>
      <c r="BS29" s="220"/>
    </row>
    <row r="30" spans="1:72" s="82" customFormat="1" ht="34.950000000000003" customHeight="1" thickTop="1" thickBot="1" x14ac:dyDescent="0.3">
      <c r="A30" s="194"/>
      <c r="B30" s="81"/>
      <c r="C30" s="81"/>
      <c r="D30" s="81"/>
      <c r="E30" s="81"/>
      <c r="F30" s="81"/>
      <c r="G30" s="81"/>
      <c r="H30" s="81"/>
      <c r="I30" s="81"/>
      <c r="J30" s="237" t="s">
        <v>19</v>
      </c>
      <c r="K30" s="458" t="s">
        <v>20</v>
      </c>
      <c r="L30" s="458"/>
      <c r="M30" s="458"/>
      <c r="N30" s="458"/>
      <c r="O30" s="458"/>
      <c r="P30" s="458"/>
      <c r="Q30" s="458"/>
      <c r="R30" s="481"/>
      <c r="S30" s="48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496" t="s">
        <v>45</v>
      </c>
      <c r="AG30" s="497"/>
      <c r="AH30" s="480"/>
      <c r="AI30" s="482" t="str">
        <f>$I$13</f>
        <v>ee</v>
      </c>
      <c r="AJ30" s="413"/>
      <c r="AK30" s="413"/>
      <c r="AL30" s="413"/>
      <c r="AM30" s="413"/>
      <c r="AN30" s="413"/>
      <c r="AO30" s="413"/>
      <c r="AP30" s="413"/>
      <c r="AQ30" s="413"/>
      <c r="AR30" s="413"/>
      <c r="AS30" s="413"/>
      <c r="AT30" s="414"/>
      <c r="AU30" s="240"/>
      <c r="AV30" s="240"/>
      <c r="AW30" s="240"/>
      <c r="AX30" s="240"/>
      <c r="AY30" s="254"/>
      <c r="AZ30" s="254"/>
      <c r="BA30" s="251"/>
      <c r="BB30" s="304" t="str">
        <f>$K$23</f>
        <v>aa</v>
      </c>
      <c r="BC30" s="307"/>
      <c r="BD30" s="243"/>
      <c r="BE30" s="304" t="str">
        <f>$K$33</f>
        <v>gg</v>
      </c>
      <c r="BF30" s="307"/>
      <c r="BG30" s="243"/>
      <c r="BH30" s="304" t="str">
        <f>$K$30</f>
        <v>ee</v>
      </c>
      <c r="BI30" s="307"/>
      <c r="BJ30" s="268"/>
      <c r="BK30" s="304" t="str">
        <f>$K$30</f>
        <v>ee</v>
      </c>
      <c r="BL30" s="307"/>
      <c r="BM30" s="269"/>
      <c r="BN30" s="381" t="str">
        <f>$K$34</f>
        <v>hh</v>
      </c>
      <c r="BO30" s="385"/>
      <c r="BP30" s="189"/>
      <c r="BQ30" s="258"/>
      <c r="BR30" s="189"/>
      <c r="BS30" s="220"/>
    </row>
    <row r="31" spans="1:72" s="82" customFormat="1" ht="34.950000000000003" customHeight="1" thickTop="1" thickBot="1" x14ac:dyDescent="0.45">
      <c r="A31" s="194"/>
      <c r="B31" s="81"/>
      <c r="C31" s="81"/>
      <c r="D31" s="81"/>
      <c r="E31" s="81"/>
      <c r="F31" s="81"/>
      <c r="G31" s="81"/>
      <c r="H31" s="81"/>
      <c r="I31" s="81"/>
      <c r="J31" s="237" t="s">
        <v>22</v>
      </c>
      <c r="K31" s="458" t="s">
        <v>23</v>
      </c>
      <c r="L31" s="458"/>
      <c r="M31" s="458"/>
      <c r="N31" s="458"/>
      <c r="O31" s="458"/>
      <c r="P31" s="458"/>
      <c r="Q31" s="458"/>
      <c r="R31" s="481"/>
      <c r="S31" s="48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496" t="s">
        <v>46</v>
      </c>
      <c r="AG31" s="497"/>
      <c r="AH31" s="480"/>
      <c r="AI31" s="482" t="str">
        <f>$I$14</f>
        <v>ff</v>
      </c>
      <c r="AJ31" s="413"/>
      <c r="AK31" s="413"/>
      <c r="AL31" s="413"/>
      <c r="AM31" s="413"/>
      <c r="AN31" s="413"/>
      <c r="AO31" s="413"/>
      <c r="AP31" s="413"/>
      <c r="AQ31" s="413"/>
      <c r="AR31" s="413"/>
      <c r="AS31" s="413"/>
      <c r="AT31" s="414"/>
      <c r="AU31" s="248"/>
      <c r="AV31" s="248"/>
      <c r="AW31" s="248"/>
      <c r="AX31" s="248"/>
      <c r="AY31" s="231"/>
      <c r="AZ31" s="231"/>
      <c r="BA31" s="231"/>
      <c r="BB31" s="305" t="str">
        <f>$K$37</f>
        <v>jj</v>
      </c>
      <c r="BC31" s="308"/>
      <c r="BD31" s="243"/>
      <c r="BE31" s="370" t="str">
        <f>$K$39</f>
        <v>kk</v>
      </c>
      <c r="BF31" s="308"/>
      <c r="BG31" s="227"/>
      <c r="BH31" s="305" t="str">
        <f>$K$36</f>
        <v>ii</v>
      </c>
      <c r="BI31" s="308"/>
      <c r="BJ31" s="268"/>
      <c r="BK31" s="305" t="str">
        <f>$K$40</f>
        <v>ll</v>
      </c>
      <c r="BL31" s="308"/>
      <c r="BM31" s="269"/>
      <c r="BN31" s="382" t="str">
        <f>$K$36</f>
        <v>ii</v>
      </c>
      <c r="BO31" s="386"/>
      <c r="BP31" s="189"/>
      <c r="BQ31" s="258"/>
      <c r="BR31" s="189"/>
      <c r="BS31" s="220"/>
    </row>
    <row r="32" spans="1:72" s="82" customFormat="1" ht="34.950000000000003" customHeight="1" thickTop="1" thickBot="1" x14ac:dyDescent="0.3">
      <c r="A32" s="194"/>
      <c r="B32" s="81"/>
      <c r="C32" s="81"/>
      <c r="D32" s="81"/>
      <c r="E32" s="81"/>
      <c r="F32" s="81"/>
      <c r="G32" s="81"/>
      <c r="H32" s="81"/>
      <c r="I32" s="81"/>
      <c r="J32" s="229"/>
      <c r="K32" s="483"/>
      <c r="L32" s="483"/>
      <c r="M32" s="483"/>
      <c r="N32" s="483"/>
      <c r="O32" s="483"/>
      <c r="P32" s="483"/>
      <c r="Q32" s="483"/>
      <c r="R32" s="484"/>
      <c r="S32" s="484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40"/>
      <c r="AG32" s="240"/>
      <c r="AH32" s="240"/>
      <c r="AI32" s="479"/>
      <c r="AJ32" s="480"/>
      <c r="AK32" s="480"/>
      <c r="AL32" s="480"/>
      <c r="AM32" s="480"/>
      <c r="AN32" s="480"/>
      <c r="AO32" s="480"/>
      <c r="AP32" s="480"/>
      <c r="AQ32" s="480"/>
      <c r="AR32" s="480"/>
      <c r="AS32" s="480"/>
      <c r="AT32" s="480"/>
      <c r="AU32" s="240"/>
      <c r="AV32" s="240"/>
      <c r="AW32" s="240"/>
      <c r="AX32" s="240"/>
      <c r="AY32" s="231"/>
      <c r="AZ32" s="231"/>
      <c r="BA32" s="231"/>
      <c r="BB32" s="243"/>
      <c r="BC32" s="277"/>
      <c r="BD32" s="243"/>
      <c r="BE32" s="243"/>
      <c r="BF32" s="277"/>
      <c r="BG32" s="243"/>
      <c r="BH32" s="243"/>
      <c r="BI32" s="277"/>
      <c r="BJ32" s="217"/>
      <c r="BK32" s="217"/>
      <c r="BL32" s="281"/>
      <c r="BM32" s="217"/>
      <c r="BN32" s="217"/>
      <c r="BO32" s="387"/>
      <c r="BP32" s="189"/>
      <c r="BQ32" s="189"/>
      <c r="BR32" s="189"/>
      <c r="BS32" s="220"/>
    </row>
    <row r="33" spans="1:71" s="82" customFormat="1" ht="34.950000000000003" customHeight="1" thickTop="1" thickBot="1" x14ac:dyDescent="0.45">
      <c r="A33" s="194"/>
      <c r="B33" s="81"/>
      <c r="C33" s="81"/>
      <c r="D33" s="81"/>
      <c r="E33" s="81"/>
      <c r="F33" s="81"/>
      <c r="G33" s="81"/>
      <c r="H33" s="81"/>
      <c r="I33" s="81"/>
      <c r="J33" s="237" t="s">
        <v>25</v>
      </c>
      <c r="K33" s="458" t="s">
        <v>26</v>
      </c>
      <c r="L33" s="458"/>
      <c r="M33" s="458"/>
      <c r="N33" s="458"/>
      <c r="O33" s="458"/>
      <c r="P33" s="458"/>
      <c r="Q33" s="458"/>
      <c r="R33" s="481"/>
      <c r="S33" s="48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496" t="s">
        <v>47</v>
      </c>
      <c r="AG33" s="497"/>
      <c r="AH33" s="480"/>
      <c r="AI33" s="482" t="str">
        <f>$I$15</f>
        <v>gg</v>
      </c>
      <c r="AJ33" s="413"/>
      <c r="AK33" s="413"/>
      <c r="AL33" s="413"/>
      <c r="AM33" s="413"/>
      <c r="AN33" s="413"/>
      <c r="AO33" s="413"/>
      <c r="AP33" s="413"/>
      <c r="AQ33" s="413"/>
      <c r="AR33" s="413"/>
      <c r="AS33" s="413"/>
      <c r="AT33" s="414"/>
      <c r="AU33" s="248"/>
      <c r="AV33" s="248"/>
      <c r="AW33" s="248"/>
      <c r="AX33" s="248"/>
      <c r="AY33" s="231"/>
      <c r="AZ33" s="231"/>
      <c r="BA33" s="231"/>
      <c r="BB33" s="304" t="str">
        <f>$K$28</f>
        <v>dd</v>
      </c>
      <c r="BC33" s="307"/>
      <c r="BD33" s="267"/>
      <c r="BE33" s="304" t="str">
        <f>$K$36</f>
        <v>ii</v>
      </c>
      <c r="BF33" s="307"/>
      <c r="BG33" s="267"/>
      <c r="BH33" s="304" t="str">
        <f>$K$28</f>
        <v>dd</v>
      </c>
      <c r="BI33" s="307"/>
      <c r="BJ33" s="268"/>
      <c r="BK33" s="304" t="str">
        <f>$K$24</f>
        <v>bb</v>
      </c>
      <c r="BL33" s="307"/>
      <c r="BM33" s="269"/>
      <c r="BN33" s="381" t="str">
        <f>$K$31</f>
        <v>ff</v>
      </c>
      <c r="BO33" s="385"/>
      <c r="BP33" s="189"/>
      <c r="BQ33" s="189"/>
      <c r="BR33" s="189"/>
      <c r="BS33" s="220"/>
    </row>
    <row r="34" spans="1:71" s="82" customFormat="1" ht="34.950000000000003" customHeight="1" thickTop="1" thickBot="1" x14ac:dyDescent="0.3">
      <c r="A34" s="194"/>
      <c r="B34" s="81"/>
      <c r="C34" s="81"/>
      <c r="D34" s="81"/>
      <c r="E34" s="81"/>
      <c r="F34" s="81"/>
      <c r="G34" s="81"/>
      <c r="H34" s="81"/>
      <c r="I34" s="81"/>
      <c r="J34" s="237" t="s">
        <v>28</v>
      </c>
      <c r="K34" s="458" t="s">
        <v>29</v>
      </c>
      <c r="L34" s="458"/>
      <c r="M34" s="458"/>
      <c r="N34" s="458"/>
      <c r="O34" s="458"/>
      <c r="P34" s="458"/>
      <c r="Q34" s="458"/>
      <c r="R34" s="481"/>
      <c r="S34" s="48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496" t="s">
        <v>48</v>
      </c>
      <c r="AG34" s="497"/>
      <c r="AH34" s="480"/>
      <c r="AI34" s="482" t="str">
        <f>$I$16</f>
        <v>hh</v>
      </c>
      <c r="AJ34" s="413"/>
      <c r="AK34" s="413"/>
      <c r="AL34" s="413"/>
      <c r="AM34" s="413"/>
      <c r="AN34" s="413"/>
      <c r="AO34" s="413"/>
      <c r="AP34" s="413"/>
      <c r="AQ34" s="413"/>
      <c r="AR34" s="413"/>
      <c r="AS34" s="413"/>
      <c r="AT34" s="414"/>
      <c r="AU34" s="240"/>
      <c r="AV34" s="240"/>
      <c r="AW34" s="240"/>
      <c r="AX34" s="240"/>
      <c r="AY34" s="231"/>
      <c r="AZ34" s="231"/>
      <c r="BA34" s="231"/>
      <c r="BB34" s="305" t="str">
        <f>$K$33</f>
        <v>gg</v>
      </c>
      <c r="BC34" s="308"/>
      <c r="BD34" s="243"/>
      <c r="BE34" s="305" t="str">
        <f>$K$40</f>
        <v>ll</v>
      </c>
      <c r="BF34" s="308"/>
      <c r="BG34" s="227"/>
      <c r="BH34" s="305" t="str">
        <f>$K$37</f>
        <v>jj</v>
      </c>
      <c r="BI34" s="308"/>
      <c r="BJ34" s="268"/>
      <c r="BK34" s="370" t="str">
        <f>$K$34</f>
        <v>hh</v>
      </c>
      <c r="BL34" s="308"/>
      <c r="BM34" s="269"/>
      <c r="BN34" s="382" t="str">
        <f>$K$39</f>
        <v>kk</v>
      </c>
      <c r="BO34" s="386"/>
      <c r="BP34" s="189"/>
      <c r="BQ34" s="189"/>
      <c r="BR34" s="189"/>
      <c r="BS34" s="220"/>
    </row>
    <row r="35" spans="1:71" s="82" customFormat="1" ht="34.950000000000003" customHeight="1" thickTop="1" thickBot="1" x14ac:dyDescent="0.45">
      <c r="A35" s="194"/>
      <c r="B35" s="81"/>
      <c r="C35" s="81"/>
      <c r="D35" s="81"/>
      <c r="E35" s="81"/>
      <c r="F35" s="81"/>
      <c r="G35" s="81"/>
      <c r="H35" s="81"/>
      <c r="I35" s="81"/>
      <c r="J35" s="229"/>
      <c r="K35" s="483"/>
      <c r="L35" s="483"/>
      <c r="M35" s="483"/>
      <c r="N35" s="483"/>
      <c r="O35" s="483"/>
      <c r="P35" s="483"/>
      <c r="Q35" s="483"/>
      <c r="R35" s="484"/>
      <c r="S35" s="484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48"/>
      <c r="AG35" s="248"/>
      <c r="AH35" s="248"/>
      <c r="AI35" s="479"/>
      <c r="AJ35" s="480"/>
      <c r="AK35" s="480"/>
      <c r="AL35" s="480"/>
      <c r="AM35" s="480"/>
      <c r="AN35" s="480"/>
      <c r="AO35" s="480"/>
      <c r="AP35" s="480"/>
      <c r="AQ35" s="480"/>
      <c r="AR35" s="480"/>
      <c r="AS35" s="480"/>
      <c r="AT35" s="480"/>
      <c r="AU35" s="248"/>
      <c r="AV35" s="248"/>
      <c r="AW35" s="248"/>
      <c r="AX35" s="248"/>
      <c r="AY35" s="255"/>
      <c r="AZ35" s="231"/>
      <c r="BA35" s="231"/>
      <c r="BB35" s="243"/>
      <c r="BC35" s="277"/>
      <c r="BD35" s="243"/>
      <c r="BE35" s="243"/>
      <c r="BF35" s="277"/>
      <c r="BG35" s="243"/>
      <c r="BH35" s="243"/>
      <c r="BI35" s="277"/>
      <c r="BJ35" s="217"/>
      <c r="BK35" s="217"/>
      <c r="BL35" s="281"/>
      <c r="BM35" s="217"/>
      <c r="BN35" s="217"/>
      <c r="BO35" s="389"/>
      <c r="BP35" s="189"/>
      <c r="BQ35" s="189"/>
      <c r="BR35" s="189"/>
      <c r="BS35" s="220"/>
    </row>
    <row r="36" spans="1:71" s="82" customFormat="1" ht="34.950000000000003" customHeight="1" thickTop="1" thickBot="1" x14ac:dyDescent="0.3">
      <c r="A36" s="194"/>
      <c r="B36" s="81"/>
      <c r="C36" s="81"/>
      <c r="D36" s="81"/>
      <c r="E36" s="81"/>
      <c r="F36" s="81"/>
      <c r="G36" s="81"/>
      <c r="H36" s="81"/>
      <c r="I36" s="81"/>
      <c r="J36" s="237" t="s">
        <v>49</v>
      </c>
      <c r="K36" s="458" t="s">
        <v>50</v>
      </c>
      <c r="L36" s="458"/>
      <c r="M36" s="458"/>
      <c r="N36" s="458"/>
      <c r="O36" s="458"/>
      <c r="P36" s="458"/>
      <c r="Q36" s="458"/>
      <c r="R36" s="481"/>
      <c r="S36" s="48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496" t="s">
        <v>51</v>
      </c>
      <c r="AG36" s="497"/>
      <c r="AH36" s="480"/>
      <c r="AI36" s="482" t="str">
        <f>$I$17</f>
        <v>ii</v>
      </c>
      <c r="AJ36" s="413"/>
      <c r="AK36" s="413"/>
      <c r="AL36" s="413"/>
      <c r="AM36" s="413"/>
      <c r="AN36" s="413"/>
      <c r="AO36" s="413"/>
      <c r="AP36" s="413"/>
      <c r="AQ36" s="413"/>
      <c r="AR36" s="413"/>
      <c r="AS36" s="413"/>
      <c r="AT36" s="414"/>
      <c r="AU36" s="240"/>
      <c r="AV36" s="240"/>
      <c r="AW36" s="240"/>
      <c r="AX36" s="240"/>
      <c r="AY36" s="231"/>
      <c r="AZ36" s="231"/>
      <c r="BA36" s="231"/>
      <c r="BB36" s="304" t="str">
        <f>$K$30</f>
        <v>ee</v>
      </c>
      <c r="BC36" s="307"/>
      <c r="BD36" s="243"/>
      <c r="BE36" s="304" t="str">
        <f>$K$23</f>
        <v>aa</v>
      </c>
      <c r="BF36" s="307"/>
      <c r="BG36" s="243"/>
      <c r="BH36" s="304" t="str">
        <f>$K$27</f>
        <v>cc</v>
      </c>
      <c r="BI36" s="307"/>
      <c r="BJ36" s="268"/>
      <c r="BK36" s="304" t="str">
        <f>$K$23</f>
        <v>aa</v>
      </c>
      <c r="BL36" s="307"/>
      <c r="BM36" s="269"/>
      <c r="BN36" s="381" t="str">
        <f>$K$27</f>
        <v>cc</v>
      </c>
      <c r="BO36" s="385"/>
      <c r="BP36" s="189"/>
      <c r="BQ36" s="189"/>
      <c r="BR36" s="189"/>
      <c r="BS36" s="220"/>
    </row>
    <row r="37" spans="1:71" s="82" customFormat="1" ht="34.950000000000003" customHeight="1" thickTop="1" thickBot="1" x14ac:dyDescent="0.45">
      <c r="A37" s="194"/>
      <c r="B37" s="81"/>
      <c r="C37" s="81"/>
      <c r="D37" s="81"/>
      <c r="E37" s="81"/>
      <c r="F37" s="81"/>
      <c r="G37" s="81"/>
      <c r="H37" s="81"/>
      <c r="I37" s="81"/>
      <c r="J37" s="237" t="s">
        <v>52</v>
      </c>
      <c r="K37" s="458" t="s">
        <v>53</v>
      </c>
      <c r="L37" s="458"/>
      <c r="M37" s="458"/>
      <c r="N37" s="458"/>
      <c r="O37" s="458"/>
      <c r="P37" s="458"/>
      <c r="Q37" s="458"/>
      <c r="R37" s="481"/>
      <c r="S37" s="481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496" t="s">
        <v>54</v>
      </c>
      <c r="AG37" s="497"/>
      <c r="AH37" s="480"/>
      <c r="AI37" s="482" t="str">
        <f>$I$18</f>
        <v>jj</v>
      </c>
      <c r="AJ37" s="413"/>
      <c r="AK37" s="413"/>
      <c r="AL37" s="413"/>
      <c r="AM37" s="413"/>
      <c r="AN37" s="413"/>
      <c r="AO37" s="413"/>
      <c r="AP37" s="413"/>
      <c r="AQ37" s="413"/>
      <c r="AR37" s="413"/>
      <c r="AS37" s="413"/>
      <c r="AT37" s="414"/>
      <c r="AU37" s="248"/>
      <c r="AV37" s="248"/>
      <c r="AW37" s="248"/>
      <c r="AX37" s="248"/>
      <c r="AY37" s="189"/>
      <c r="AZ37" s="231"/>
      <c r="BA37" s="231"/>
      <c r="BB37" s="305" t="str">
        <f>$K$31</f>
        <v>ff</v>
      </c>
      <c r="BC37" s="308"/>
      <c r="BD37" s="243"/>
      <c r="BE37" s="370" t="str">
        <f>$K$31</f>
        <v>ff</v>
      </c>
      <c r="BF37" s="308"/>
      <c r="BG37" s="227"/>
      <c r="BH37" s="305" t="str">
        <f>$K$39</f>
        <v>kk</v>
      </c>
      <c r="BI37" s="308"/>
      <c r="BJ37" s="268"/>
      <c r="BK37" s="305" t="str">
        <f>$K$36</f>
        <v>ii</v>
      </c>
      <c r="BL37" s="308"/>
      <c r="BM37" s="269"/>
      <c r="BN37" s="382" t="str">
        <f>$K$40</f>
        <v>ll</v>
      </c>
      <c r="BO37" s="386"/>
      <c r="BP37" s="189"/>
      <c r="BQ37" s="189"/>
      <c r="BR37" s="189"/>
      <c r="BS37" s="220"/>
    </row>
    <row r="38" spans="1:71" s="82" customFormat="1" ht="34.950000000000003" customHeight="1" thickTop="1" thickBot="1" x14ac:dyDescent="0.3">
      <c r="A38" s="194"/>
      <c r="B38" s="81"/>
      <c r="C38" s="81"/>
      <c r="D38" s="81"/>
      <c r="E38" s="81"/>
      <c r="F38" s="81"/>
      <c r="G38" s="81"/>
      <c r="H38" s="81"/>
      <c r="I38" s="81"/>
      <c r="J38" s="229"/>
      <c r="K38" s="483"/>
      <c r="L38" s="483"/>
      <c r="M38" s="483"/>
      <c r="N38" s="483"/>
      <c r="O38" s="483"/>
      <c r="P38" s="483"/>
      <c r="Q38" s="483"/>
      <c r="R38" s="484"/>
      <c r="S38" s="484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240"/>
      <c r="AG38" s="240"/>
      <c r="AH38" s="240"/>
      <c r="AI38" s="479"/>
      <c r="AJ38" s="480"/>
      <c r="AK38" s="480"/>
      <c r="AL38" s="480"/>
      <c r="AM38" s="480"/>
      <c r="AN38" s="480"/>
      <c r="AO38" s="480"/>
      <c r="AP38" s="480"/>
      <c r="AQ38" s="480"/>
      <c r="AR38" s="480"/>
      <c r="AS38" s="480"/>
      <c r="AT38" s="480"/>
      <c r="AU38" s="240"/>
      <c r="AV38" s="240"/>
      <c r="AW38" s="240"/>
      <c r="AX38" s="240"/>
      <c r="AY38" s="189"/>
      <c r="AZ38" s="231"/>
      <c r="BA38" s="231"/>
      <c r="BB38" s="242"/>
      <c r="BC38" s="297"/>
      <c r="BD38" s="243"/>
      <c r="BE38" s="243"/>
      <c r="BF38" s="277"/>
      <c r="BG38" s="243"/>
      <c r="BH38" s="243"/>
      <c r="BI38" s="277"/>
      <c r="BJ38" s="243"/>
      <c r="BK38" s="243"/>
      <c r="BL38" s="277"/>
      <c r="BM38" s="243"/>
      <c r="BN38" s="243"/>
      <c r="BO38" s="281"/>
      <c r="BP38" s="189"/>
      <c r="BQ38" s="189"/>
      <c r="BR38" s="189"/>
      <c r="BS38" s="220"/>
    </row>
    <row r="39" spans="1:71" s="82" customFormat="1" ht="34.950000000000003" customHeight="1" thickTop="1" thickBot="1" x14ac:dyDescent="0.3">
      <c r="A39" s="194"/>
      <c r="B39" s="81"/>
      <c r="C39" s="81"/>
      <c r="D39" s="81"/>
      <c r="E39" s="81"/>
      <c r="F39" s="81"/>
      <c r="G39" s="81"/>
      <c r="H39" s="81"/>
      <c r="I39" s="81"/>
      <c r="J39" s="237" t="s">
        <v>55</v>
      </c>
      <c r="K39" s="458" t="s">
        <v>56</v>
      </c>
      <c r="L39" s="458"/>
      <c r="M39" s="458"/>
      <c r="N39" s="458"/>
      <c r="O39" s="458"/>
      <c r="P39" s="458"/>
      <c r="Q39" s="458"/>
      <c r="R39" s="481"/>
      <c r="S39" s="481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496" t="s">
        <v>57</v>
      </c>
      <c r="AG39" s="497"/>
      <c r="AH39" s="480"/>
      <c r="AI39" s="482" t="str">
        <f>$I$19</f>
        <v>kk</v>
      </c>
      <c r="AJ39" s="413"/>
      <c r="AK39" s="413"/>
      <c r="AL39" s="413"/>
      <c r="AM39" s="413"/>
      <c r="AN39" s="413"/>
      <c r="AO39" s="413"/>
      <c r="AP39" s="413"/>
      <c r="AQ39" s="413"/>
      <c r="AR39" s="413"/>
      <c r="AS39" s="413"/>
      <c r="AT39" s="414"/>
      <c r="AU39" s="240"/>
      <c r="AV39" s="240"/>
      <c r="AW39" s="240"/>
      <c r="AX39" s="240"/>
      <c r="AY39" s="189"/>
      <c r="AZ39" s="231"/>
      <c r="BA39" s="231"/>
      <c r="BB39" s="304" t="str">
        <f>$K$24</f>
        <v>bb</v>
      </c>
      <c r="BC39" s="307"/>
      <c r="BD39" s="267"/>
      <c r="BE39" s="304" t="str">
        <f>$K$24</f>
        <v>bb</v>
      </c>
      <c r="BF39" s="307"/>
      <c r="BG39" s="267"/>
      <c r="BH39" s="304" t="str">
        <f>$K$33</f>
        <v>gg</v>
      </c>
      <c r="BI39" s="307"/>
      <c r="BJ39" s="268"/>
      <c r="BK39" s="304" t="str">
        <f>$K$37</f>
        <v>jj</v>
      </c>
      <c r="BL39" s="307"/>
      <c r="BM39" s="269"/>
      <c r="BN39" s="381" t="str">
        <f>$K$33</f>
        <v>gg</v>
      </c>
      <c r="BO39" s="385"/>
      <c r="BP39" s="189"/>
      <c r="BQ39" s="189"/>
      <c r="BR39" s="189"/>
      <c r="BS39" s="220"/>
    </row>
    <row r="40" spans="1:71" s="82" customFormat="1" ht="34.950000000000003" customHeight="1" thickTop="1" thickBot="1" x14ac:dyDescent="0.3">
      <c r="A40" s="194"/>
      <c r="B40" s="81"/>
      <c r="C40" s="81"/>
      <c r="D40" s="81"/>
      <c r="E40" s="81"/>
      <c r="F40" s="81"/>
      <c r="G40" s="81"/>
      <c r="H40" s="81"/>
      <c r="I40" s="81"/>
      <c r="J40" s="237" t="s">
        <v>58</v>
      </c>
      <c r="K40" s="458" t="s">
        <v>59</v>
      </c>
      <c r="L40" s="481"/>
      <c r="M40" s="481"/>
      <c r="N40" s="481"/>
      <c r="O40" s="481"/>
      <c r="P40" s="481"/>
      <c r="Q40" s="481"/>
      <c r="R40" s="481"/>
      <c r="S40" s="481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496" t="s">
        <v>60</v>
      </c>
      <c r="AG40" s="497"/>
      <c r="AH40" s="480"/>
      <c r="AI40" s="482" t="str">
        <f>$I$20</f>
        <v>ll</v>
      </c>
      <c r="AJ40" s="413"/>
      <c r="AK40" s="413"/>
      <c r="AL40" s="413"/>
      <c r="AM40" s="413"/>
      <c r="AN40" s="413"/>
      <c r="AO40" s="413"/>
      <c r="AP40" s="413"/>
      <c r="AQ40" s="413"/>
      <c r="AR40" s="413"/>
      <c r="AS40" s="413"/>
      <c r="AT40" s="414"/>
      <c r="AU40" s="240"/>
      <c r="AV40" s="240"/>
      <c r="AW40" s="240"/>
      <c r="AX40" s="240"/>
      <c r="AY40" s="189"/>
      <c r="AZ40" s="231"/>
      <c r="BA40" s="231"/>
      <c r="BB40" s="305" t="str">
        <f>$K$36</f>
        <v>ii</v>
      </c>
      <c r="BC40" s="308"/>
      <c r="BD40" s="243"/>
      <c r="BE40" s="305" t="str">
        <f>$K$30</f>
        <v>ee</v>
      </c>
      <c r="BF40" s="308"/>
      <c r="BG40" s="227"/>
      <c r="BH40" s="305" t="str">
        <f>$K$40</f>
        <v>ll</v>
      </c>
      <c r="BI40" s="308"/>
      <c r="BJ40" s="268"/>
      <c r="BK40" s="370" t="str">
        <f>$K$39</f>
        <v>kk</v>
      </c>
      <c r="BL40" s="308"/>
      <c r="BM40" s="269"/>
      <c r="BN40" s="382" t="str">
        <f>$K$37</f>
        <v>jj</v>
      </c>
      <c r="BO40" s="386"/>
      <c r="BP40" s="189"/>
      <c r="BQ40" s="189"/>
      <c r="BR40" s="189"/>
      <c r="BS40" s="220"/>
    </row>
    <row r="41" spans="1:71" s="82" customFormat="1" ht="34.950000000000003" customHeight="1" thickTop="1" x14ac:dyDescent="0.25">
      <c r="A41" s="194"/>
      <c r="B41" s="81"/>
      <c r="C41" s="81"/>
      <c r="D41" s="81"/>
      <c r="E41" s="81"/>
      <c r="F41" s="81"/>
      <c r="G41" s="81"/>
      <c r="H41" s="81"/>
      <c r="I41" s="81"/>
      <c r="J41" s="237"/>
      <c r="K41" s="238"/>
      <c r="L41" s="238"/>
      <c r="M41" s="238"/>
      <c r="N41" s="238"/>
      <c r="O41" s="238"/>
      <c r="P41" s="238"/>
      <c r="Q41" s="238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240"/>
      <c r="AG41" s="240"/>
      <c r="AH41" s="240"/>
      <c r="AI41" s="479"/>
      <c r="AJ41" s="480"/>
      <c r="AK41" s="480"/>
      <c r="AL41" s="480"/>
      <c r="AM41" s="480"/>
      <c r="AN41" s="480"/>
      <c r="AO41" s="480"/>
      <c r="AP41" s="480"/>
      <c r="AQ41" s="480"/>
      <c r="AR41" s="480"/>
      <c r="AS41" s="480"/>
      <c r="AT41" s="480"/>
      <c r="AU41" s="240"/>
      <c r="AV41" s="240"/>
      <c r="AW41" s="240"/>
      <c r="AX41" s="240"/>
      <c r="AY41" s="189"/>
      <c r="AZ41" s="231"/>
      <c r="BA41" s="231"/>
      <c r="BB41" s="243"/>
      <c r="BC41" s="277"/>
      <c r="BD41" s="243"/>
      <c r="BE41" s="243"/>
      <c r="BF41" s="277"/>
      <c r="BG41" s="243"/>
      <c r="BH41" s="243"/>
      <c r="BI41" s="277"/>
      <c r="BJ41" s="217"/>
      <c r="BK41" s="217"/>
      <c r="BL41" s="281"/>
      <c r="BM41" s="217"/>
      <c r="BN41" s="217"/>
      <c r="BO41" s="281"/>
      <c r="BP41" s="189"/>
      <c r="BQ41" s="189"/>
      <c r="BR41" s="189"/>
      <c r="BS41" s="220"/>
    </row>
    <row r="42" spans="1:71" s="82" customFormat="1" ht="34.950000000000003" customHeight="1" x14ac:dyDescent="0.25">
      <c r="A42" s="194"/>
      <c r="B42" s="81"/>
      <c r="C42" s="81"/>
      <c r="D42" s="81"/>
      <c r="E42" s="81"/>
      <c r="F42" s="81"/>
      <c r="G42" s="81"/>
      <c r="H42" s="81"/>
      <c r="I42" s="81"/>
      <c r="J42" s="229"/>
      <c r="K42" s="485"/>
      <c r="L42" s="486"/>
      <c r="M42" s="486"/>
      <c r="N42" s="486"/>
      <c r="O42" s="486"/>
      <c r="P42" s="486"/>
      <c r="Q42" s="486"/>
      <c r="R42" s="486"/>
      <c r="S42" s="486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240"/>
      <c r="AG42" s="240"/>
      <c r="AH42" s="240"/>
      <c r="AI42" s="479"/>
      <c r="AJ42" s="480"/>
      <c r="AK42" s="480"/>
      <c r="AL42" s="480"/>
      <c r="AM42" s="480"/>
      <c r="AN42" s="480"/>
      <c r="AO42" s="480"/>
      <c r="AP42" s="480"/>
      <c r="AQ42" s="480"/>
      <c r="AR42" s="480"/>
      <c r="AS42" s="480"/>
      <c r="AT42" s="480"/>
      <c r="AU42" s="240"/>
      <c r="AV42" s="240"/>
      <c r="AW42" s="240"/>
      <c r="AX42" s="240"/>
      <c r="AY42" s="189"/>
      <c r="AZ42" s="231"/>
      <c r="BA42" s="231"/>
      <c r="BB42" s="304" t="str">
        <f>$K$27</f>
        <v>cc</v>
      </c>
      <c r="BC42" s="307"/>
      <c r="BD42" s="243"/>
      <c r="BE42" s="304" t="str">
        <f>$K$27</f>
        <v>cc</v>
      </c>
      <c r="BF42" s="307"/>
      <c r="BG42" s="243"/>
      <c r="BH42" s="304" t="str">
        <f>$K$23</f>
        <v>aa</v>
      </c>
      <c r="BI42" s="307"/>
      <c r="BJ42" s="268"/>
      <c r="BK42" s="304" t="str">
        <f>$K$27</f>
        <v>cc</v>
      </c>
      <c r="BL42" s="307"/>
      <c r="BM42" s="269"/>
      <c r="BN42" s="381" t="str">
        <f>$K$23</f>
        <v>aa</v>
      </c>
      <c r="BO42" s="385"/>
      <c r="BP42" s="189"/>
      <c r="BQ42" s="189"/>
      <c r="BR42" s="189"/>
      <c r="BS42" s="220"/>
    </row>
    <row r="43" spans="1:71" s="82" customFormat="1" ht="34.950000000000003" customHeight="1" thickBot="1" x14ac:dyDescent="0.45">
      <c r="A43" s="194"/>
      <c r="B43" s="81"/>
      <c r="C43" s="81"/>
      <c r="D43" s="81"/>
      <c r="E43" s="81"/>
      <c r="F43" s="81"/>
      <c r="G43" s="81"/>
      <c r="H43" s="81"/>
      <c r="I43" s="81"/>
      <c r="J43" s="237"/>
      <c r="K43" s="238"/>
      <c r="L43" s="238"/>
      <c r="M43" s="238"/>
      <c r="N43" s="238"/>
      <c r="O43" s="238"/>
      <c r="P43" s="238"/>
      <c r="Q43" s="238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240"/>
      <c r="AG43" s="240"/>
      <c r="AH43" s="240"/>
      <c r="AI43" s="495"/>
      <c r="AJ43" s="495"/>
      <c r="AK43" s="495"/>
      <c r="AL43" s="495"/>
      <c r="AM43" s="495"/>
      <c r="AN43" s="495"/>
      <c r="AO43" s="495"/>
      <c r="AP43" s="495"/>
      <c r="AQ43" s="495"/>
      <c r="AR43" s="495"/>
      <c r="AS43" s="495"/>
      <c r="AT43" s="495"/>
      <c r="AU43" s="240"/>
      <c r="AV43" s="240"/>
      <c r="AW43" s="240"/>
      <c r="AX43" s="240"/>
      <c r="AY43" s="189"/>
      <c r="AZ43" s="231"/>
      <c r="BA43" s="231"/>
      <c r="BB43" s="305" t="str">
        <f>$K$34</f>
        <v>hh</v>
      </c>
      <c r="BC43" s="308"/>
      <c r="BD43" s="243"/>
      <c r="BE43" s="370" t="str">
        <f>$K$28</f>
        <v>dd</v>
      </c>
      <c r="BF43" s="308"/>
      <c r="BG43" s="227"/>
      <c r="BH43" s="305" t="str">
        <f>$K$24</f>
        <v>bb</v>
      </c>
      <c r="BI43" s="308"/>
      <c r="BJ43" s="268"/>
      <c r="BK43" s="305" t="str">
        <f>$K$33</f>
        <v>gg</v>
      </c>
      <c r="BL43" s="308"/>
      <c r="BM43" s="269"/>
      <c r="BN43" s="382" t="str">
        <f>$K$30</f>
        <v>ee</v>
      </c>
      <c r="BO43" s="386"/>
      <c r="BP43" s="189"/>
      <c r="BQ43" s="189"/>
      <c r="BR43" s="189"/>
      <c r="BS43" s="220"/>
    </row>
    <row r="44" spans="1:71" s="82" customFormat="1" ht="34.950000000000003" customHeight="1" x14ac:dyDescent="0.25">
      <c r="A44" s="194"/>
      <c r="B44" s="81"/>
      <c r="C44" s="81"/>
      <c r="D44" s="81"/>
      <c r="E44" s="81"/>
      <c r="F44" s="81"/>
      <c r="G44" s="81"/>
      <c r="H44" s="81"/>
      <c r="I44" s="81"/>
      <c r="J44" s="229"/>
      <c r="K44" s="485"/>
      <c r="L44" s="486"/>
      <c r="M44" s="486"/>
      <c r="N44" s="486"/>
      <c r="O44" s="486"/>
      <c r="P44" s="486"/>
      <c r="Q44" s="486"/>
      <c r="R44" s="486"/>
      <c r="S44" s="486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240"/>
      <c r="AG44" s="240"/>
      <c r="AH44" s="240"/>
      <c r="AI44" s="479"/>
      <c r="AJ44" s="480"/>
      <c r="AK44" s="480"/>
      <c r="AL44" s="480"/>
      <c r="AM44" s="480"/>
      <c r="AN44" s="480"/>
      <c r="AO44" s="480"/>
      <c r="AP44" s="480"/>
      <c r="AQ44" s="480"/>
      <c r="AR44" s="480"/>
      <c r="AS44" s="480"/>
      <c r="AT44" s="480"/>
      <c r="AU44" s="240"/>
      <c r="AV44" s="240"/>
      <c r="AW44" s="240"/>
      <c r="AX44" s="240"/>
      <c r="AY44" s="189"/>
      <c r="AZ44" s="231"/>
      <c r="BA44" s="231"/>
      <c r="BB44" s="242"/>
      <c r="BC44" s="297"/>
      <c r="BD44" s="243"/>
      <c r="BE44" s="243"/>
      <c r="BF44" s="243"/>
      <c r="BG44" s="243"/>
      <c r="BH44" s="243"/>
      <c r="BI44" s="243"/>
      <c r="BJ44" s="243"/>
      <c r="BK44" s="243"/>
      <c r="BL44" s="243"/>
      <c r="BM44" s="243"/>
      <c r="BN44" s="243"/>
      <c r="BO44" s="189"/>
      <c r="BP44" s="189"/>
      <c r="BQ44" s="189"/>
      <c r="BR44" s="189"/>
      <c r="BS44" s="220"/>
    </row>
    <row r="45" spans="1:71" s="82" customFormat="1" ht="34.950000000000003" customHeight="1" x14ac:dyDescent="0.4">
      <c r="A45" s="194"/>
      <c r="B45" s="81"/>
      <c r="C45" s="81"/>
      <c r="D45" s="81"/>
      <c r="E45" s="81"/>
      <c r="F45" s="81"/>
      <c r="G45" s="81"/>
      <c r="H45" s="81"/>
      <c r="I45" s="81"/>
      <c r="J45" s="237"/>
      <c r="K45" s="238"/>
      <c r="L45" s="238"/>
      <c r="M45" s="238"/>
      <c r="N45" s="238"/>
      <c r="O45" s="238"/>
      <c r="P45" s="238"/>
      <c r="Q45" s="238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240"/>
      <c r="AG45" s="240"/>
      <c r="AH45" s="240"/>
      <c r="AI45" s="495"/>
      <c r="AJ45" s="495"/>
      <c r="AK45" s="495"/>
      <c r="AL45" s="495"/>
      <c r="AM45" s="495"/>
      <c r="AN45" s="495"/>
      <c r="AO45" s="495"/>
      <c r="AP45" s="495"/>
      <c r="AQ45" s="495"/>
      <c r="AR45" s="495"/>
      <c r="AS45" s="495"/>
      <c r="AT45" s="495"/>
      <c r="AU45" s="240"/>
      <c r="AV45" s="240"/>
      <c r="AW45" s="240"/>
      <c r="AX45" s="240"/>
      <c r="AY45" s="189"/>
      <c r="AZ45" s="231"/>
      <c r="BA45" s="231"/>
      <c r="BB45" s="242"/>
      <c r="BC45" s="242"/>
      <c r="BD45" s="243"/>
      <c r="BE45" s="243"/>
      <c r="BF45" s="243"/>
      <c r="BG45" s="243"/>
      <c r="BH45" s="243"/>
      <c r="BI45" s="243"/>
      <c r="BJ45" s="243"/>
      <c r="BK45" s="243"/>
      <c r="BL45" s="243"/>
      <c r="BM45" s="243"/>
      <c r="BN45" s="243"/>
      <c r="BO45" s="189"/>
      <c r="BP45" s="189"/>
      <c r="BQ45" s="189"/>
      <c r="BR45" s="189"/>
      <c r="BS45" s="220"/>
    </row>
    <row r="46" spans="1:71" s="82" customFormat="1" ht="34.950000000000003" customHeight="1" x14ac:dyDescent="0.25">
      <c r="A46" s="194"/>
      <c r="B46" s="81"/>
      <c r="C46" s="81"/>
      <c r="D46" s="81"/>
      <c r="E46" s="81"/>
      <c r="F46" s="81"/>
      <c r="G46" s="81"/>
      <c r="H46" s="81"/>
      <c r="I46" s="81"/>
      <c r="J46" s="229"/>
      <c r="K46" s="485"/>
      <c r="L46" s="486"/>
      <c r="M46" s="486"/>
      <c r="N46" s="486"/>
      <c r="O46" s="486"/>
      <c r="P46" s="486"/>
      <c r="Q46" s="486"/>
      <c r="R46" s="486"/>
      <c r="S46" s="486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240"/>
      <c r="AG46" s="240"/>
      <c r="AH46" s="240"/>
      <c r="AI46" s="479"/>
      <c r="AJ46" s="480"/>
      <c r="AK46" s="480"/>
      <c r="AL46" s="480"/>
      <c r="AM46" s="480"/>
      <c r="AN46" s="480"/>
      <c r="AO46" s="480"/>
      <c r="AP46" s="480"/>
      <c r="AQ46" s="480"/>
      <c r="AR46" s="480"/>
      <c r="AS46" s="480"/>
      <c r="AT46" s="480"/>
      <c r="AU46" s="240"/>
      <c r="AV46" s="240"/>
      <c r="AW46" s="240"/>
      <c r="AX46" s="240"/>
      <c r="AY46" s="189"/>
      <c r="AZ46" s="231"/>
      <c r="BA46" s="231"/>
      <c r="BB46" s="242"/>
      <c r="BC46" s="242"/>
      <c r="BD46" s="243"/>
      <c r="BE46" s="243"/>
      <c r="BF46" s="243"/>
      <c r="BG46" s="243"/>
      <c r="BH46" s="243"/>
      <c r="BI46" s="243"/>
      <c r="BJ46" s="243"/>
      <c r="BK46" s="243"/>
      <c r="BL46" s="243"/>
      <c r="BM46" s="243"/>
      <c r="BN46" s="243"/>
      <c r="BO46" s="189"/>
      <c r="BP46" s="189"/>
      <c r="BQ46" s="189"/>
      <c r="BR46" s="189"/>
      <c r="BS46" s="220"/>
    </row>
    <row r="47" spans="1:71" ht="34.950000000000003" customHeight="1" thickBot="1" x14ac:dyDescent="0.35">
      <c r="A47" s="196"/>
      <c r="B47" s="146"/>
      <c r="C47" s="146"/>
      <c r="D47" s="146"/>
      <c r="E47" s="146"/>
      <c r="F47" s="146"/>
      <c r="G47" s="146"/>
      <c r="H47" s="146"/>
      <c r="I47" s="146"/>
      <c r="J47" s="463"/>
      <c r="K47" s="463"/>
      <c r="L47" s="463"/>
      <c r="M47" s="463"/>
      <c r="N47" s="463"/>
      <c r="O47" s="202"/>
      <c r="P47" s="202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4"/>
      <c r="AY47" s="205"/>
      <c r="AZ47" s="205"/>
      <c r="BA47" s="201"/>
      <c r="BB47" s="214"/>
      <c r="BC47" s="214"/>
      <c r="BD47" s="214"/>
      <c r="BE47" s="214"/>
      <c r="BF47" s="214"/>
      <c r="BG47" s="214"/>
      <c r="BH47" s="460"/>
      <c r="BI47" s="461"/>
      <c r="BJ47" s="461"/>
      <c r="BK47" s="461"/>
      <c r="BL47" s="461"/>
      <c r="BM47" s="461"/>
      <c r="BN47" s="461"/>
      <c r="BO47" s="461"/>
      <c r="BP47" s="245"/>
      <c r="BQ47" s="245"/>
      <c r="BR47" s="245"/>
      <c r="BS47" s="246"/>
    </row>
  </sheetData>
  <mergeCells count="77">
    <mergeCell ref="AF37:AH37"/>
    <mergeCell ref="AF39:AH39"/>
    <mergeCell ref="AF40:AH40"/>
    <mergeCell ref="K37:S37"/>
    <mergeCell ref="K39:S39"/>
    <mergeCell ref="AF24:AH24"/>
    <mergeCell ref="AF27:AH27"/>
    <mergeCell ref="AF28:AH28"/>
    <mergeCell ref="AF30:AH30"/>
    <mergeCell ref="AF31:AH31"/>
    <mergeCell ref="AF33:AH33"/>
    <mergeCell ref="AF34:AH34"/>
    <mergeCell ref="AF36:AH36"/>
    <mergeCell ref="AI45:AT45"/>
    <mergeCell ref="AI46:AT46"/>
    <mergeCell ref="AI22:AT22"/>
    <mergeCell ref="AI24:AT24"/>
    <mergeCell ref="AI27:AT27"/>
    <mergeCell ref="AI29:AT29"/>
    <mergeCell ref="AI31:AT31"/>
    <mergeCell ref="AI33:AT33"/>
    <mergeCell ref="AI35:AT35"/>
    <mergeCell ref="AI37:AT37"/>
    <mergeCell ref="AI39:AT39"/>
    <mergeCell ref="AI38:AT38"/>
    <mergeCell ref="AI40:AT40"/>
    <mergeCell ref="AI36:AT36"/>
    <mergeCell ref="AI34:AT34"/>
    <mergeCell ref="AI42:AT42"/>
    <mergeCell ref="AI44:AT44"/>
    <mergeCell ref="AI41:AT41"/>
    <mergeCell ref="AI43:AT43"/>
    <mergeCell ref="K42:S42"/>
    <mergeCell ref="K44:S44"/>
    <mergeCell ref="K23:S23"/>
    <mergeCell ref="K26:S26"/>
    <mergeCell ref="K24:S24"/>
    <mergeCell ref="K27:S27"/>
    <mergeCell ref="K29:S29"/>
    <mergeCell ref="K31:S31"/>
    <mergeCell ref="K33:S33"/>
    <mergeCell ref="K35:S35"/>
    <mergeCell ref="K34:S34"/>
    <mergeCell ref="BH47:BO47"/>
    <mergeCell ref="BL6:BL7"/>
    <mergeCell ref="K2:BA2"/>
    <mergeCell ref="K6:M8"/>
    <mergeCell ref="N6:P8"/>
    <mergeCell ref="Q6:S8"/>
    <mergeCell ref="W6:Y8"/>
    <mergeCell ref="AF6:AH8"/>
    <mergeCell ref="BI6:BI7"/>
    <mergeCell ref="AU8:AW8"/>
    <mergeCell ref="AI6:AK8"/>
    <mergeCell ref="AL6:AN8"/>
    <mergeCell ref="AO6:AQ8"/>
    <mergeCell ref="AR6:AT8"/>
    <mergeCell ref="BF6:BF7"/>
    <mergeCell ref="AI23:AT23"/>
    <mergeCell ref="J47:N47"/>
    <mergeCell ref="K36:S36"/>
    <mergeCell ref="K38:S38"/>
    <mergeCell ref="K40:S40"/>
    <mergeCell ref="K46:S46"/>
    <mergeCell ref="K32:S32"/>
    <mergeCell ref="Z6:AB8"/>
    <mergeCell ref="AC6:AE8"/>
    <mergeCell ref="AI32:AT32"/>
    <mergeCell ref="BO6:BO7"/>
    <mergeCell ref="BR6:BR7"/>
    <mergeCell ref="K28:S28"/>
    <mergeCell ref="K30:S30"/>
    <mergeCell ref="AI26:AT26"/>
    <mergeCell ref="AI28:AT28"/>
    <mergeCell ref="AI30:AT30"/>
    <mergeCell ref="T6:V8"/>
    <mergeCell ref="BC6:BC7"/>
  </mergeCells>
  <phoneticPr fontId="2" type="noConversion"/>
  <printOptions horizontalCentered="1" verticalCentered="1"/>
  <pageMargins left="0.78749999999999998" right="0.78749999999999998" top="0.98402777777777783" bottom="0.98402777777777783" header="0.51180555555555562" footer="0.51180555555555562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6"/>
  <sheetViews>
    <sheetView showGridLines="0" tabSelected="1" zoomScale="50" workbookViewId="0">
      <selection activeCell="W5" sqref="W5"/>
    </sheetView>
  </sheetViews>
  <sheetFormatPr baseColWidth="10" defaultColWidth="11.44140625" defaultRowHeight="13.2" x14ac:dyDescent="0.25"/>
  <cols>
    <col min="1" max="1" width="5.6640625" style="79" customWidth="1"/>
    <col min="2" max="2" width="14.6640625" style="79" hidden="1" customWidth="1"/>
    <col min="3" max="3" width="6.6640625" style="79" hidden="1" customWidth="1"/>
    <col min="4" max="4" width="22.6640625" style="79" hidden="1" customWidth="1"/>
    <col min="5" max="6" width="6.6640625" style="79" hidden="1" customWidth="1"/>
    <col min="7" max="7" width="14.6640625" style="79" hidden="1" customWidth="1"/>
    <col min="8" max="8" width="6.6640625" style="79" hidden="1" customWidth="1"/>
    <col min="9" max="9" width="22.6640625" style="79" hidden="1" customWidth="1"/>
    <col min="10" max="10" width="22.6640625" style="79" customWidth="1"/>
    <col min="11" max="11" width="5.6640625" style="79" customWidth="1"/>
    <col min="12" max="12" width="1.6640625" style="79" customWidth="1"/>
    <col min="13" max="14" width="5.6640625" style="79" customWidth="1"/>
    <col min="15" max="15" width="1.6640625" style="79" customWidth="1"/>
    <col min="16" max="17" width="5.6640625" style="79" customWidth="1"/>
    <col min="18" max="18" width="1.6640625" style="79" customWidth="1"/>
    <col min="19" max="20" width="5.6640625" style="79" customWidth="1"/>
    <col min="21" max="21" width="1.6640625" style="79" customWidth="1"/>
    <col min="22" max="23" width="5.6640625" style="79" customWidth="1"/>
    <col min="24" max="24" width="1.6640625" style="79" customWidth="1"/>
    <col min="25" max="26" width="5.6640625" style="79" customWidth="1"/>
    <col min="27" max="27" width="1.6640625" style="79" customWidth="1"/>
    <col min="28" max="29" width="5.6640625" style="79" customWidth="1"/>
    <col min="30" max="30" width="1.6640625" style="79" customWidth="1"/>
    <col min="31" max="32" width="5.6640625" style="79" customWidth="1"/>
    <col min="33" max="33" width="1.6640625" style="79" customWidth="1"/>
    <col min="34" max="35" width="5.6640625" style="79" customWidth="1"/>
    <col min="36" max="36" width="1.6640625" style="79" customWidth="1"/>
    <col min="37" max="38" width="5.6640625" style="79" customWidth="1"/>
    <col min="39" max="39" width="1.6640625" style="79" customWidth="1"/>
    <col min="40" max="41" width="5.6640625" style="79" customWidth="1"/>
    <col min="42" max="42" width="1.6640625" style="79" customWidth="1"/>
    <col min="43" max="44" width="5.6640625" style="79" customWidth="1"/>
    <col min="45" max="45" width="1.6640625" style="79" customWidth="1"/>
    <col min="46" max="47" width="5.6640625" style="79" customWidth="1"/>
    <col min="48" max="48" width="1.6640625" style="79" customWidth="1"/>
    <col min="49" max="50" width="5.6640625" style="79" customWidth="1"/>
    <col min="51" max="51" width="1.6640625" style="79" customWidth="1"/>
    <col min="52" max="53" width="5.6640625" style="79" customWidth="1"/>
    <col min="54" max="54" width="1.6640625" style="79" customWidth="1"/>
    <col min="55" max="56" width="5.6640625" style="79" customWidth="1"/>
    <col min="57" max="57" width="1.6640625" style="79" customWidth="1"/>
    <col min="58" max="59" width="5.6640625" style="79" customWidth="1"/>
    <col min="60" max="60" width="1.6640625" style="79" customWidth="1"/>
    <col min="61" max="61" width="5.6640625" style="79" customWidth="1"/>
    <col min="62" max="64" width="7.6640625" style="79" customWidth="1"/>
    <col min="65" max="65" width="10.88671875" style="79" customWidth="1"/>
    <col min="66" max="66" width="27.6640625" style="79" customWidth="1"/>
    <col min="67" max="67" width="5.6640625" style="79" customWidth="1"/>
    <col min="68" max="68" width="8.6640625" style="79" customWidth="1"/>
    <col min="69" max="69" width="27.6640625" style="79" customWidth="1"/>
    <col min="70" max="70" width="5.6640625" style="79" customWidth="1"/>
    <col min="71" max="71" width="8.6640625" style="79" customWidth="1"/>
    <col min="72" max="72" width="27.6640625" style="79" customWidth="1"/>
    <col min="73" max="73" width="5.6640625" style="79" customWidth="1"/>
    <col min="74" max="74" width="8.6640625" style="154" customWidth="1"/>
    <col min="75" max="75" width="27.6640625" style="154" customWidth="1"/>
    <col min="76" max="76" width="5.6640625" style="154" customWidth="1"/>
    <col min="77" max="77" width="8.6640625" style="154" customWidth="1"/>
    <col min="78" max="78" width="27.6640625" style="154" customWidth="1"/>
    <col min="79" max="79" width="5.6640625" style="79" customWidth="1"/>
    <col min="80" max="80" width="8.6640625" style="79" customWidth="1"/>
    <col min="81" max="81" width="27.6640625" style="79" customWidth="1"/>
    <col min="82" max="82" width="5.6640625" style="79" customWidth="1"/>
    <col min="83" max="83" width="8.6640625" style="79" customWidth="1"/>
    <col min="84" max="84" width="27.6640625" style="79" customWidth="1"/>
    <col min="85" max="85" width="5.6640625" style="79" customWidth="1"/>
    <col min="86" max="86" width="8.6640625" style="79" customWidth="1"/>
    <col min="87" max="87" width="27.6640625" style="79" customWidth="1"/>
    <col min="88" max="89" width="5.6640625" style="79" customWidth="1"/>
    <col min="90" max="16384" width="11.44140625" style="79"/>
  </cols>
  <sheetData>
    <row r="1" spans="1:90" ht="15" customHeight="1" x14ac:dyDescent="0.25">
      <c r="A1" s="181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3"/>
    </row>
    <row r="2" spans="1:90" ht="24.6" x14ac:dyDescent="0.25">
      <c r="A2" s="184"/>
      <c r="B2" s="229"/>
      <c r="C2" s="229"/>
      <c r="D2" s="229"/>
      <c r="E2" s="229"/>
      <c r="F2" s="229"/>
      <c r="G2" s="229"/>
      <c r="H2" s="229"/>
      <c r="I2" s="229"/>
      <c r="J2" s="229"/>
      <c r="K2" s="464" t="s">
        <v>62</v>
      </c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4"/>
      <c r="AI2" s="464"/>
      <c r="AJ2" s="464"/>
      <c r="AK2" s="464"/>
      <c r="AL2" s="464"/>
      <c r="AM2" s="464"/>
      <c r="AN2" s="464"/>
      <c r="AO2" s="464"/>
      <c r="AP2" s="464"/>
      <c r="AQ2" s="464"/>
      <c r="AR2" s="464"/>
      <c r="AS2" s="464"/>
      <c r="AT2" s="464"/>
      <c r="AU2" s="464"/>
      <c r="AV2" s="464"/>
      <c r="AW2" s="464"/>
      <c r="AX2" s="464"/>
      <c r="AY2" s="464"/>
      <c r="AZ2" s="464"/>
      <c r="BA2" s="464"/>
      <c r="BB2" s="464"/>
      <c r="BC2" s="464"/>
      <c r="BD2" s="464"/>
      <c r="BE2" s="464"/>
      <c r="BF2" s="464"/>
      <c r="BG2" s="464"/>
      <c r="BH2" s="464"/>
      <c r="BI2" s="464"/>
      <c r="BJ2" s="464"/>
      <c r="BK2" s="464"/>
      <c r="BL2" s="464"/>
      <c r="BM2" s="464"/>
      <c r="BN2" s="186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8"/>
    </row>
    <row r="3" spans="1:90" ht="19.95" customHeight="1" x14ac:dyDescent="0.25">
      <c r="A3" s="184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31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32"/>
      <c r="BO3" s="230"/>
      <c r="BP3" s="230"/>
      <c r="BQ3" s="230"/>
      <c r="BR3" s="230"/>
      <c r="BS3" s="230"/>
      <c r="BT3" s="230"/>
      <c r="BU3" s="230"/>
      <c r="BV3" s="230"/>
      <c r="BW3" s="230"/>
      <c r="BX3" s="230"/>
      <c r="BY3" s="230"/>
      <c r="BZ3" s="230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8"/>
    </row>
    <row r="4" spans="1:90" ht="34.950000000000003" customHeight="1" x14ac:dyDescent="0.25">
      <c r="A4" s="184"/>
      <c r="B4" s="229"/>
      <c r="C4" s="229"/>
      <c r="D4" s="229"/>
      <c r="E4" s="229"/>
      <c r="F4" s="229"/>
      <c r="G4" s="229"/>
      <c r="H4" s="229"/>
      <c r="I4" s="229"/>
      <c r="J4" s="229"/>
      <c r="K4" s="233"/>
      <c r="L4" s="233"/>
      <c r="M4" s="233"/>
      <c r="N4" s="233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32"/>
      <c r="BO4" s="230"/>
      <c r="BP4" s="230"/>
      <c r="BQ4" s="230"/>
      <c r="BR4" s="230"/>
      <c r="BS4" s="230"/>
      <c r="BT4" s="230"/>
      <c r="BU4" s="230"/>
      <c r="BV4" s="230"/>
      <c r="BW4" s="230"/>
      <c r="BX4" s="230"/>
      <c r="BY4" s="230"/>
      <c r="BZ4" s="230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8"/>
    </row>
    <row r="5" spans="1:90" ht="34.950000000000003" customHeight="1" x14ac:dyDescent="0.25">
      <c r="A5" s="184"/>
      <c r="B5" s="229"/>
      <c r="C5" s="229"/>
      <c r="D5" s="229"/>
      <c r="E5" s="229"/>
      <c r="F5" s="229"/>
      <c r="G5" s="229"/>
      <c r="H5" s="229"/>
      <c r="I5" s="229"/>
      <c r="J5" s="234"/>
      <c r="K5" s="235"/>
      <c r="L5" s="235"/>
      <c r="M5" s="235"/>
      <c r="N5" s="235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32"/>
      <c r="BO5" s="230"/>
      <c r="BP5" s="230"/>
      <c r="BQ5" s="230"/>
      <c r="BR5" s="230"/>
      <c r="BS5" s="230"/>
      <c r="BT5" s="230"/>
      <c r="BU5" s="230"/>
      <c r="BV5" s="230"/>
      <c r="BW5" s="230"/>
      <c r="BX5" s="230"/>
      <c r="BY5" s="230"/>
      <c r="BZ5" s="230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8"/>
    </row>
    <row r="6" spans="1:90" s="82" customFormat="1" ht="34.950000000000003" customHeight="1" x14ac:dyDescent="0.25">
      <c r="A6" s="194"/>
      <c r="B6" s="231"/>
      <c r="C6" s="231"/>
      <c r="D6" s="231"/>
      <c r="E6" s="231"/>
      <c r="F6" s="231"/>
      <c r="G6" s="231"/>
      <c r="H6" s="231"/>
      <c r="I6" s="231"/>
      <c r="J6" s="234"/>
      <c r="K6" s="453" t="str">
        <f>$K$27</f>
        <v>aa</v>
      </c>
      <c r="L6" s="453"/>
      <c r="M6" s="453"/>
      <c r="N6" s="453" t="str">
        <f>$K$28</f>
        <v>bb</v>
      </c>
      <c r="O6" s="453"/>
      <c r="P6" s="453"/>
      <c r="Q6" s="453" t="str">
        <f>$K$30</f>
        <v>cc</v>
      </c>
      <c r="R6" s="453"/>
      <c r="S6" s="453"/>
      <c r="T6" s="453" t="str">
        <f>$K$31</f>
        <v>dd</v>
      </c>
      <c r="U6" s="453"/>
      <c r="V6" s="453"/>
      <c r="W6" s="453" t="str">
        <f>$K$33</f>
        <v>ee</v>
      </c>
      <c r="X6" s="453"/>
      <c r="Y6" s="453"/>
      <c r="Z6" s="454" t="str">
        <f>$K$34</f>
        <v>ff</v>
      </c>
      <c r="AA6" s="454"/>
      <c r="AB6" s="454"/>
      <c r="AC6" s="454" t="str">
        <f>$K$36</f>
        <v>gg</v>
      </c>
      <c r="AD6" s="454"/>
      <c r="AE6" s="454"/>
      <c r="AF6" s="456" t="str">
        <f>$K$37</f>
        <v>hh</v>
      </c>
      <c r="AG6" s="456"/>
      <c r="AH6" s="456"/>
      <c r="AI6" s="455" t="str">
        <f>$K$39</f>
        <v>ii</v>
      </c>
      <c r="AJ6" s="487"/>
      <c r="AK6" s="488"/>
      <c r="AL6" s="455" t="str">
        <f>$K$40</f>
        <v>jj</v>
      </c>
      <c r="AM6" s="487"/>
      <c r="AN6" s="488"/>
      <c r="AO6" s="455" t="str">
        <f>$K$42</f>
        <v>kk</v>
      </c>
      <c r="AP6" s="487"/>
      <c r="AQ6" s="488"/>
      <c r="AR6" s="455" t="str">
        <f>$K$43</f>
        <v>ll</v>
      </c>
      <c r="AS6" s="487"/>
      <c r="AT6" s="488"/>
      <c r="AU6" s="455" t="str">
        <f>$K$45</f>
        <v>mm</v>
      </c>
      <c r="AV6" s="487"/>
      <c r="AW6" s="488"/>
      <c r="AX6" s="455" t="str">
        <f>$K$46</f>
        <v>nn</v>
      </c>
      <c r="AY6" s="487"/>
      <c r="AZ6" s="488"/>
      <c r="BA6" s="455" t="str">
        <f>$K$48</f>
        <v>oo</v>
      </c>
      <c r="BB6" s="487"/>
      <c r="BC6" s="488"/>
      <c r="BD6" s="455" t="str">
        <f>$K$49</f>
        <v>pp</v>
      </c>
      <c r="BE6" s="487"/>
      <c r="BF6" s="488"/>
      <c r="BG6" s="261"/>
      <c r="BH6" s="261"/>
      <c r="BI6" s="261"/>
      <c r="BJ6" s="231"/>
      <c r="BK6" s="229"/>
      <c r="BL6" s="229"/>
      <c r="BM6" s="251"/>
      <c r="BN6" s="290" t="s">
        <v>30</v>
      </c>
      <c r="BO6" s="466" t="s">
        <v>83</v>
      </c>
      <c r="BP6" s="264"/>
      <c r="BQ6" s="290" t="s">
        <v>31</v>
      </c>
      <c r="BR6" s="466" t="s">
        <v>83</v>
      </c>
      <c r="BS6" s="242"/>
      <c r="BT6" s="290" t="s">
        <v>32</v>
      </c>
      <c r="BU6" s="466" t="s">
        <v>83</v>
      </c>
      <c r="BV6" s="225"/>
      <c r="BW6" s="290" t="s">
        <v>33</v>
      </c>
      <c r="BX6" s="466" t="s">
        <v>83</v>
      </c>
      <c r="BY6" s="225"/>
      <c r="BZ6" s="290" t="s">
        <v>34</v>
      </c>
      <c r="CA6" s="466" t="s">
        <v>83</v>
      </c>
      <c r="CB6" s="291"/>
      <c r="CC6" s="290" t="s">
        <v>35</v>
      </c>
      <c r="CD6" s="466" t="s">
        <v>83</v>
      </c>
      <c r="CE6" s="225"/>
      <c r="CF6" s="290" t="s">
        <v>63</v>
      </c>
      <c r="CG6" s="466" t="s">
        <v>83</v>
      </c>
      <c r="CH6" s="225"/>
      <c r="CI6" s="290" t="s">
        <v>64</v>
      </c>
      <c r="CJ6" s="466" t="s">
        <v>83</v>
      </c>
      <c r="CK6" s="300"/>
      <c r="CL6" s="255"/>
    </row>
    <row r="7" spans="1:90" s="82" customFormat="1" ht="34.950000000000003" customHeight="1" x14ac:dyDescent="0.25">
      <c r="A7" s="194"/>
      <c r="B7" s="231"/>
      <c r="C7" s="231"/>
      <c r="D7" s="231"/>
      <c r="E7" s="231"/>
      <c r="F7" s="231"/>
      <c r="G7" s="231"/>
      <c r="H7" s="231"/>
      <c r="I7" s="231"/>
      <c r="J7" s="229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4"/>
      <c r="AA7" s="454"/>
      <c r="AB7" s="454"/>
      <c r="AC7" s="454"/>
      <c r="AD7" s="454"/>
      <c r="AE7" s="454"/>
      <c r="AF7" s="456"/>
      <c r="AG7" s="456"/>
      <c r="AH7" s="456"/>
      <c r="AI7" s="489"/>
      <c r="AJ7" s="490"/>
      <c r="AK7" s="491"/>
      <c r="AL7" s="489"/>
      <c r="AM7" s="490"/>
      <c r="AN7" s="491"/>
      <c r="AO7" s="489"/>
      <c r="AP7" s="490"/>
      <c r="AQ7" s="491"/>
      <c r="AR7" s="489"/>
      <c r="AS7" s="490"/>
      <c r="AT7" s="491"/>
      <c r="AU7" s="489"/>
      <c r="AV7" s="490"/>
      <c r="AW7" s="491"/>
      <c r="AX7" s="489"/>
      <c r="AY7" s="490"/>
      <c r="AZ7" s="491"/>
      <c r="BA7" s="489"/>
      <c r="BB7" s="490"/>
      <c r="BC7" s="491"/>
      <c r="BD7" s="489"/>
      <c r="BE7" s="490"/>
      <c r="BF7" s="491"/>
      <c r="BG7" s="261"/>
      <c r="BH7" s="261"/>
      <c r="BI7" s="261"/>
      <c r="BJ7" s="231"/>
      <c r="BK7" s="231"/>
      <c r="BL7" s="231"/>
      <c r="BM7" s="251"/>
      <c r="BN7" s="242"/>
      <c r="BO7" s="466"/>
      <c r="BP7" s="264"/>
      <c r="BQ7" s="264"/>
      <c r="BR7" s="466"/>
      <c r="BS7" s="264"/>
      <c r="BT7" s="264"/>
      <c r="BU7" s="466"/>
      <c r="BV7" s="225"/>
      <c r="BW7" s="225"/>
      <c r="BX7" s="466"/>
      <c r="BY7" s="225"/>
      <c r="BZ7" s="225"/>
      <c r="CA7" s="466"/>
      <c r="CB7" s="291"/>
      <c r="CC7" s="291"/>
      <c r="CD7" s="466"/>
      <c r="CE7" s="225"/>
      <c r="CF7" s="291"/>
      <c r="CG7" s="466"/>
      <c r="CH7" s="225"/>
      <c r="CI7" s="291"/>
      <c r="CJ7" s="466"/>
      <c r="CK7" s="301"/>
      <c r="CL7" s="255"/>
    </row>
    <row r="8" spans="1:90" s="82" customFormat="1" ht="34.950000000000003" customHeight="1" thickBot="1" x14ac:dyDescent="0.3">
      <c r="A8" s="194"/>
      <c r="B8" s="236" t="s">
        <v>0</v>
      </c>
      <c r="C8" s="236"/>
      <c r="D8" s="236"/>
      <c r="E8" s="236"/>
      <c r="F8" s="236"/>
      <c r="G8" s="236"/>
      <c r="H8" s="236"/>
      <c r="I8" s="236"/>
      <c r="J8" s="229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5"/>
      <c r="AA8" s="455"/>
      <c r="AB8" s="455"/>
      <c r="AC8" s="455"/>
      <c r="AD8" s="455"/>
      <c r="AE8" s="455"/>
      <c r="AF8" s="456"/>
      <c r="AG8" s="456"/>
      <c r="AH8" s="456"/>
      <c r="AI8" s="492"/>
      <c r="AJ8" s="493"/>
      <c r="AK8" s="494"/>
      <c r="AL8" s="492"/>
      <c r="AM8" s="493"/>
      <c r="AN8" s="494"/>
      <c r="AO8" s="492"/>
      <c r="AP8" s="493"/>
      <c r="AQ8" s="494"/>
      <c r="AR8" s="492"/>
      <c r="AS8" s="493"/>
      <c r="AT8" s="494"/>
      <c r="AU8" s="492"/>
      <c r="AV8" s="493"/>
      <c r="AW8" s="494"/>
      <c r="AX8" s="492"/>
      <c r="AY8" s="493"/>
      <c r="AZ8" s="494"/>
      <c r="BA8" s="492"/>
      <c r="BB8" s="493"/>
      <c r="BC8" s="494"/>
      <c r="BD8" s="492"/>
      <c r="BE8" s="493"/>
      <c r="BF8" s="494"/>
      <c r="BG8" s="451" t="s">
        <v>82</v>
      </c>
      <c r="BH8" s="451"/>
      <c r="BI8" s="451"/>
      <c r="BJ8" s="84" t="s">
        <v>14</v>
      </c>
      <c r="BK8" s="85" t="s">
        <v>36</v>
      </c>
      <c r="BL8" s="86" t="s">
        <v>3</v>
      </c>
      <c r="BM8" s="229"/>
      <c r="BN8" s="304" t="str">
        <f>$K$27</f>
        <v>aa</v>
      </c>
      <c r="BO8" s="307"/>
      <c r="BP8" s="243"/>
      <c r="BQ8" s="304" t="str">
        <f>$K$27</f>
        <v>aa</v>
      </c>
      <c r="BR8" s="307"/>
      <c r="BS8" s="227"/>
      <c r="BT8" s="304" t="str">
        <f>$K$43</f>
        <v>ll</v>
      </c>
      <c r="BU8" s="307"/>
      <c r="BV8" s="268"/>
      <c r="BW8" s="304" t="str">
        <f>$K$40</f>
        <v>jj</v>
      </c>
      <c r="BX8" s="307"/>
      <c r="BY8" s="269"/>
      <c r="BZ8" s="381" t="str">
        <f>$K$27</f>
        <v>aa</v>
      </c>
      <c r="CA8" s="385"/>
      <c r="CB8" s="189"/>
      <c r="CC8" s="381" t="str">
        <f>$K$43</f>
        <v>ll</v>
      </c>
      <c r="CD8" s="385"/>
      <c r="CE8" s="217"/>
      <c r="CF8" s="381" t="str">
        <f>$K$28</f>
        <v>bb</v>
      </c>
      <c r="CG8" s="385"/>
      <c r="CH8" s="217"/>
      <c r="CI8" s="381" t="str">
        <f>$K$27</f>
        <v>aa</v>
      </c>
      <c r="CJ8" s="385"/>
      <c r="CK8" s="271"/>
      <c r="CL8" s="255"/>
    </row>
    <row r="9" spans="1:90" s="82" customFormat="1" ht="34.950000000000003" customHeight="1" thickTop="1" thickBot="1" x14ac:dyDescent="0.3">
      <c r="A9" s="194"/>
      <c r="B9" s="87">
        <f t="shared" ref="B9:B24" si="0">IF(J9="","-",RANK(F9,$F$9:$F$24,0)+RANK(E9,$E$9:$E$24,0)%+ROW()%%)</f>
        <v>1.0108999999999999</v>
      </c>
      <c r="C9" s="88">
        <f t="shared" ref="C9:C24" si="1">IF(B9="","",RANK(B9,$B$9:$B$24,1))</f>
        <v>1</v>
      </c>
      <c r="D9" s="89" t="str">
        <f>$K$27</f>
        <v>aa</v>
      </c>
      <c r="E9" s="90">
        <f>$BJ$9</f>
        <v>0</v>
      </c>
      <c r="F9" s="91">
        <f>BK9</f>
        <v>0</v>
      </c>
      <c r="G9" s="92">
        <f>SMALL($B$9:$B$24,1)</f>
        <v>1.0108999999999999</v>
      </c>
      <c r="H9" s="130">
        <f t="shared" ref="H9:H24" si="2">IF(G9="","",RANK(G9,$G$9:$G$24,1))</f>
        <v>1</v>
      </c>
      <c r="I9" s="158" t="str">
        <f t="shared" ref="I9:I24" si="3">INDEX($D$9:$D$24,MATCH(G9,$B$9:$B$24,0),1)</f>
        <v>aa</v>
      </c>
      <c r="J9" s="94" t="str">
        <f>$K$27</f>
        <v>aa</v>
      </c>
      <c r="K9" s="95"/>
      <c r="L9" s="96"/>
      <c r="M9" s="97"/>
      <c r="N9" s="98" t="str">
        <f>IF($BO$8+$BO$9&gt;0,$BO$8,"")</f>
        <v/>
      </c>
      <c r="O9" s="99" t="s">
        <v>4</v>
      </c>
      <c r="P9" s="100" t="str">
        <f>IF($BO$8+$BO$9&gt;0,$BO$9,"")</f>
        <v/>
      </c>
      <c r="Q9" s="98" t="str">
        <f>IF($BO$33+$BO$34&gt;0,$BO$33,"")</f>
        <v/>
      </c>
      <c r="R9" s="99" t="s">
        <v>4</v>
      </c>
      <c r="S9" s="100" t="str">
        <f>IF($BO$33+$BO$34&gt;0,$BO$34,"")</f>
        <v/>
      </c>
      <c r="T9" s="98" t="str">
        <f>IF($CD$33+$CD$34&gt;0,$CD$33,"")</f>
        <v/>
      </c>
      <c r="U9" s="101" t="s">
        <v>4</v>
      </c>
      <c r="V9" s="100" t="str">
        <f>IF($CD$33+$CD$34&gt;0,$CD$34,"")</f>
        <v/>
      </c>
      <c r="W9" s="98" t="str">
        <f>IF($CA$8+$CA$9&gt;0,$CA$8,"")</f>
        <v/>
      </c>
      <c r="X9" s="101" t="s">
        <v>4</v>
      </c>
      <c r="Y9" s="100" t="str">
        <f>IF($CA$8+$CA$9&gt;0,$CA$9,"")</f>
        <v/>
      </c>
      <c r="Z9" s="98" t="str">
        <f>IF($CA$33+$CA$34&gt;0,$CA$33,"")</f>
        <v/>
      </c>
      <c r="AA9" s="101" t="s">
        <v>4</v>
      </c>
      <c r="AB9" s="101" t="str">
        <f>IF($CA$33+$CA$34&gt;0,$CA$34,"")</f>
        <v/>
      </c>
      <c r="AC9" s="98" t="str">
        <f>IF($BU$26+$BU$27&gt;0,$BU$26,"")</f>
        <v/>
      </c>
      <c r="AD9" s="101" t="s">
        <v>4</v>
      </c>
      <c r="AE9" s="100" t="str">
        <f>IF($BU$26+$BU$27&gt;0,$BU$27,"")</f>
        <v/>
      </c>
      <c r="AF9" s="98" t="str">
        <f>IF($CG$48+$CG$49&gt;0,$CG$48,"")</f>
        <v/>
      </c>
      <c r="AG9" s="99" t="s">
        <v>4</v>
      </c>
      <c r="AH9" s="100" t="str">
        <f>IF($CG$48+$CG$49&gt;0,$CG$49,"")</f>
        <v/>
      </c>
      <c r="AI9" s="98" t="str">
        <f>IF($BX$11+$BX$12&gt;0,$BX$11,"")</f>
        <v/>
      </c>
      <c r="AJ9" s="99" t="s">
        <v>4</v>
      </c>
      <c r="AK9" s="100" t="str">
        <f>IF($BX$11+$BX$12&gt;0,$BX$12,"")</f>
        <v/>
      </c>
      <c r="AL9" s="98" t="str">
        <f>IF($CJ$8+$CJ$9&gt;0,$CJ$8,"")</f>
        <v/>
      </c>
      <c r="AM9" s="99" t="s">
        <v>4</v>
      </c>
      <c r="AN9" s="100" t="str">
        <f>IF($CJ$8+$CJ$9&gt;0,$CJ$9,"")</f>
        <v/>
      </c>
      <c r="AO9" s="98" t="str">
        <f>IF($BX$42+$BX$43&gt;0,$BX$42,"")</f>
        <v/>
      </c>
      <c r="AP9" s="99" t="s">
        <v>4</v>
      </c>
      <c r="AQ9" s="100" t="str">
        <f>IF($BX$42+$BX$43&gt;0,$BX$43,"")</f>
        <v/>
      </c>
      <c r="AR9" s="98" t="str">
        <f>IF($CG$17+$CG$18&gt;0,$CG$17,"")</f>
        <v/>
      </c>
      <c r="AS9" s="99" t="s">
        <v>4</v>
      </c>
      <c r="AT9" s="100" t="str">
        <f>IF($CG$17+$CG$18&gt;0,$CG$18,"")</f>
        <v/>
      </c>
      <c r="AU9" s="98" t="str">
        <f>IF($CD$11+$CD$12&gt;0,$CD$11,"")</f>
        <v/>
      </c>
      <c r="AV9" s="99" t="s">
        <v>4</v>
      </c>
      <c r="AW9" s="100" t="str">
        <f>IF($CD$11+$CD$12&gt;0,$CD$12,"")</f>
        <v/>
      </c>
      <c r="AX9" s="98" t="str">
        <f>IF($BR$42+$BR$43&gt;0,$BR$42,"")</f>
        <v/>
      </c>
      <c r="AY9" s="99" t="s">
        <v>4</v>
      </c>
      <c r="AZ9" s="100" t="str">
        <f>IF($BR$42+$BR$43&gt;0,$BR$43,"")</f>
        <v/>
      </c>
      <c r="BA9" s="98" t="str">
        <f>IF($BU$33+$BU$34&gt;0,$BU$33,"")</f>
        <v/>
      </c>
      <c r="BB9" s="99" t="s">
        <v>4</v>
      </c>
      <c r="BC9" s="100" t="str">
        <f>IF($BU$33+$BU$34&gt;0,$BU$34,"")</f>
        <v/>
      </c>
      <c r="BD9" s="98" t="str">
        <f>IF($BR$8+$BR$9&gt;0,$BR$8,"")</f>
        <v/>
      </c>
      <c r="BE9" s="99" t="s">
        <v>4</v>
      </c>
      <c r="BF9" s="102" t="str">
        <f>IF($BR$8+$BR$9&gt;0,$BR$9,"")</f>
        <v/>
      </c>
      <c r="BG9" s="103">
        <f t="shared" ref="BG9:BG24" si="4">SUM(K9,N9,Q9,T9,W9,Z9,AC9,AF9,AI9,AL9,AO9,AR9,AU9,AX9,BA9,BD9)</f>
        <v>0</v>
      </c>
      <c r="BH9" s="104" t="s">
        <v>4</v>
      </c>
      <c r="BI9" s="105">
        <f t="shared" ref="BI9:BI24" si="5">SUM(M9,P9,S9,V9,Y9,AB9,AE9,AH9,AK9,AN9,AQ9,AT9,AW9,AZ9,BC9,BF9)</f>
        <v>0</v>
      </c>
      <c r="BJ9" s="106">
        <f t="shared" ref="BJ9:BJ24" si="6">SUM(IF(N9="",0,N9-P9)+IF(Q9="",0,Q9-S9)+IF(T9="",0,T9-V9)+IF(W9="",0,W9-Y9)+IF(Z9="",0,Z9-AB9)+IF(AC9="",0,AC9-AE9)+IF(AF9="",0,AF9-AH9)+IF(AI9="",0,AI9-AK9)+IF(AL9="",0,AL9-AN9)+IF(AO9="",0,AO9-AQ9)+IF(AR9="",0,AR9-AT9)+IF(AU9="",0,AU9-AW9)+IF(AX9="",0,AX9-AZ9)+IF(BA9="",0,BA9-BC9)+IF(BD9="",0,BD9-BF9))</f>
        <v>0</v>
      </c>
      <c r="BK9" s="107">
        <f>SUM(IF(K9="",0,1)+IF(K9&gt;M9,2)+IF(K9&lt;M9,-1))+(IF(N9="",0,1)+IF(N9&gt;P9,2)+IF(N9&lt;P9,-1))+(IF(Q9="",0,1)+IF(Q9&gt;S9,2)+IF(Q9&lt;S9,-1))+(IF(T9="",0,1)+IF(T9&gt;V9,2)+IF(T9&lt;V9,-1))+(IF(W9="",0,1)+IF(W9&gt;Y9,2)+IF(W9&lt;Y9,-1))+(IF(Z9="",0,1)+IF(Z9&gt;AB9,2)+IF(Z9&lt;AB9,-1))+(IF(AC9="",0,1)+IF(AC9&gt;AE9,2)+IF(AC9&lt;AB9,-1))+(IF(AF9="",0,1)+IF(AF9&gt;AH9,2)+IF(AF9&lt;AH9,-1))+(IF(AI9="",0,1)+IF(AI9&gt;AK9,2)+IF(AI9&lt;AK9,-1))+(IF(AL9="",0,1)+IF(AL9&gt;AN9,2)+IF(AL9&lt;AN9,-1))+(IF(AO9="",0,1)+IF(AO9&gt;AQ9,2)+IF(AO9&lt;AQ9,-1))+(IF(AR9="",0,1)+IF(AR9&gt;AT9,2)+IF(AR9&lt;AT9,-1))+(IF(AU9="",0,1)+IF(AU9&gt;AW9,2)+IF(AU9&lt;AW9,-1))+(IF(AX9="",0,1)+IF(AX9&gt;AZ9,2)+IF(AX9&lt;AZ9,-1))+(IF(BA9="",0,1)+IF(BA9&gt;BC9,2)+IF(BA9&lt;BC9,-1))+(IF(BD9="",0,1)+IF(BD9&gt;BF9,2)+IF(BD9&lt;BF9,-1))</f>
        <v>0</v>
      </c>
      <c r="BL9" s="155">
        <f t="shared" ref="BL9:BL24" si="7">IF(B9="","",RANK(B9,$B$9:$B$24,1))</f>
        <v>1</v>
      </c>
      <c r="BM9" s="251"/>
      <c r="BN9" s="305" t="str">
        <f>$K$28</f>
        <v>bb</v>
      </c>
      <c r="BO9" s="308"/>
      <c r="BP9" s="243"/>
      <c r="BQ9" s="305" t="str">
        <f>$K$49</f>
        <v>pp</v>
      </c>
      <c r="BR9" s="308"/>
      <c r="BS9" s="227"/>
      <c r="BT9" s="305" t="str">
        <f>$K$45</f>
        <v>mm</v>
      </c>
      <c r="BU9" s="308"/>
      <c r="BV9" s="268"/>
      <c r="BW9" s="305" t="str">
        <f>$K$42</f>
        <v>kk</v>
      </c>
      <c r="BX9" s="308"/>
      <c r="BY9" s="269"/>
      <c r="BZ9" s="382" t="str">
        <f>$K$33</f>
        <v>ee</v>
      </c>
      <c r="CA9" s="386"/>
      <c r="CB9" s="189"/>
      <c r="CC9" s="382" t="str">
        <f>$K$49</f>
        <v>pp</v>
      </c>
      <c r="CD9" s="386"/>
      <c r="CE9" s="217"/>
      <c r="CF9" s="382" t="str">
        <f>$K$40</f>
        <v>jj</v>
      </c>
      <c r="CG9" s="386"/>
      <c r="CH9" s="217"/>
      <c r="CI9" s="382" t="str">
        <f>$K$40</f>
        <v>jj</v>
      </c>
      <c r="CJ9" s="386"/>
      <c r="CK9" s="271"/>
      <c r="CL9" s="255"/>
    </row>
    <row r="10" spans="1:90" s="82" customFormat="1" ht="34.950000000000003" customHeight="1" x14ac:dyDescent="0.3">
      <c r="A10" s="194"/>
      <c r="B10" s="87">
        <f t="shared" si="0"/>
        <v>1.0109999999999999</v>
      </c>
      <c r="C10" s="88">
        <f t="shared" si="1"/>
        <v>2</v>
      </c>
      <c r="D10" s="89" t="str">
        <f>$K$28</f>
        <v>bb</v>
      </c>
      <c r="E10" s="90">
        <f>$BJ$10</f>
        <v>0</v>
      </c>
      <c r="F10" s="91">
        <f t="shared" ref="F10:F24" si="8">BK10</f>
        <v>0</v>
      </c>
      <c r="G10" s="92">
        <f>SMALL($B$9:$B$24,2)</f>
        <v>1.0109999999999999</v>
      </c>
      <c r="H10" s="130">
        <f t="shared" si="2"/>
        <v>2</v>
      </c>
      <c r="I10" s="158" t="str">
        <f t="shared" si="3"/>
        <v>bb</v>
      </c>
      <c r="J10" s="94" t="str">
        <f>$K$28</f>
        <v>bb</v>
      </c>
      <c r="K10" s="109" t="str">
        <f>IF($BO$8+$BO$9&gt;0,$BO$9,"")</f>
        <v/>
      </c>
      <c r="L10" s="110" t="s">
        <v>4</v>
      </c>
      <c r="M10" s="111" t="str">
        <f>IF($BO$8+$BO$9&gt;0,$BO$8,"")</f>
        <v/>
      </c>
      <c r="N10" s="112"/>
      <c r="O10" s="113"/>
      <c r="P10" s="114"/>
      <c r="Q10" s="115" t="str">
        <f>IF($CA$11+$CA$12&gt;0,$CA$11,"")</f>
        <v/>
      </c>
      <c r="R10" s="110" t="s">
        <v>4</v>
      </c>
      <c r="S10" s="111" t="str">
        <f>IF($CA$11+$CA$12&gt;0,$CA$12,"")</f>
        <v/>
      </c>
      <c r="T10" s="115" t="str">
        <f>IF($BO$36+$BO$37&gt;0,$BO$36,"")</f>
        <v/>
      </c>
      <c r="U10" s="116" t="s">
        <v>4</v>
      </c>
      <c r="V10" s="111" t="str">
        <f>IF($BO$36+$BO$37&gt;0,$BO$37,"")</f>
        <v/>
      </c>
      <c r="W10" s="115" t="str">
        <f>IF($CA$36+$CA$37&gt;0,$CA$36,"")</f>
        <v/>
      </c>
      <c r="X10" s="110" t="s">
        <v>4</v>
      </c>
      <c r="Y10" s="111" t="str">
        <f>IF($CA$36+$CA$37&gt;0,$CA$37,"")</f>
        <v/>
      </c>
      <c r="Z10" s="115" t="str">
        <f>IF($BU$23+$BU$24&gt;0,$BU$23,"")</f>
        <v/>
      </c>
      <c r="AA10" s="116" t="s">
        <v>4</v>
      </c>
      <c r="AB10" s="116" t="str">
        <f>IF($BU$23+$BU$24&gt;0,$BU$24,"")</f>
        <v/>
      </c>
      <c r="AC10" s="115" t="str">
        <f>IF($BR$26+$BR$27&gt;0,$BR$26,"")</f>
        <v/>
      </c>
      <c r="AD10" s="116" t="s">
        <v>4</v>
      </c>
      <c r="AE10" s="111" t="str">
        <f>IF($BR$26+$BR$27&gt;0,$BR$27,"")</f>
        <v/>
      </c>
      <c r="AF10" s="115" t="str">
        <f>IF($CD$54+$CD$55&gt;0,$CD$54,"")</f>
        <v/>
      </c>
      <c r="AG10" s="110" t="s">
        <v>4</v>
      </c>
      <c r="AH10" s="111" t="str">
        <f>IF($CD$54+$CD$55&gt;0,$CD$55,"")</f>
        <v/>
      </c>
      <c r="AI10" s="115" t="str">
        <f>IF($BU$36+$BU$37&gt;0,$BU$36,"")</f>
        <v/>
      </c>
      <c r="AJ10" s="110" t="s">
        <v>4</v>
      </c>
      <c r="AK10" s="111" t="str">
        <f>IF($BU$36+$BU$37&gt;0,$BU$37,"")</f>
        <v/>
      </c>
      <c r="AL10" s="115" t="str">
        <f>IF($CG$8+$CG$9&gt;0,$CG$8,"")</f>
        <v/>
      </c>
      <c r="AM10" s="110" t="s">
        <v>4</v>
      </c>
      <c r="AN10" s="111" t="str">
        <f>IF($CG$8+$CG$9&gt;0,$CG$9,"")</f>
        <v/>
      </c>
      <c r="AO10" s="115" t="str">
        <f>IF($CJ$11+$CJ$12&gt;0,$CJ$11,"")</f>
        <v/>
      </c>
      <c r="AP10" s="110" t="s">
        <v>4</v>
      </c>
      <c r="AQ10" s="111" t="str">
        <f>IF($CJ$11+$CJ$12&gt;0,$CJ$12,"")</f>
        <v/>
      </c>
      <c r="AR10" s="115" t="str">
        <f>IF($BX$36+$BX$37&gt;0,$BX$36,"")</f>
        <v/>
      </c>
      <c r="AS10" s="110" t="s">
        <v>4</v>
      </c>
      <c r="AT10" s="111" t="str">
        <f>IF($BX$36+$BX$37&gt;0,$BX$37,"")</f>
        <v/>
      </c>
      <c r="AU10" s="115" t="str">
        <f>IF($BR$45+$BR$46&gt;0,$BR$45,"")</f>
        <v/>
      </c>
      <c r="AV10" s="110" t="s">
        <v>4</v>
      </c>
      <c r="AW10" s="111" t="str">
        <f>IF($BR$45+$BR$46&gt;0,$BR$46,"")</f>
        <v/>
      </c>
      <c r="AX10" s="115" t="str">
        <f>IF($BX$26+$BX$27&gt;0,$BX$26,"")</f>
        <v/>
      </c>
      <c r="AY10" s="110" t="s">
        <v>4</v>
      </c>
      <c r="AZ10" s="111" t="str">
        <f>IF($BX$26+$BX$27&gt;0,$BX$27,"")</f>
        <v/>
      </c>
      <c r="BA10" s="115" t="str">
        <f>IF($CD$14+$CD$15&gt;0,$CD$14,"")</f>
        <v/>
      </c>
      <c r="BB10" s="110" t="s">
        <v>4</v>
      </c>
      <c r="BC10" s="111" t="str">
        <f>IF($CD$14+$CD$15&gt;0,$CD$15,"")</f>
        <v/>
      </c>
      <c r="BD10" s="115" t="str">
        <f>IF($CG$33+$CG$34&gt;0,$CG$33,"")</f>
        <v/>
      </c>
      <c r="BE10" s="110" t="s">
        <v>4</v>
      </c>
      <c r="BF10" s="117" t="str">
        <f>IF($CG$33+$CG$34&gt;0,$CG$34,"")</f>
        <v/>
      </c>
      <c r="BG10" s="118">
        <f t="shared" si="4"/>
        <v>0</v>
      </c>
      <c r="BH10" s="119" t="s">
        <v>4</v>
      </c>
      <c r="BI10" s="120">
        <f t="shared" si="5"/>
        <v>0</v>
      </c>
      <c r="BJ10" s="121">
        <f t="shared" si="6"/>
        <v>0</v>
      </c>
      <c r="BK10" s="122">
        <f t="shared" ref="BK10:BK24" si="9">SUM(IF(K10="",0,1)+IF(K10&gt;M10,2)+IF(K10&lt;M10,-1))+(IF(N10="",0,1)+IF(N10&gt;P10,2)+IF(N10&lt;P10,-1))+(IF(Q10="",0,1)+IF(Q10&gt;S10,2)+IF(Q10&lt;S10,-1))+(IF(T10="",0,1)+IF(T10&gt;V10,2)+IF(T10&lt;V10,-1))+(IF(W10="",0,1)+IF(W10&gt;Y10,2)+IF(W10&lt;Y10,-1))+(IF(Z10="",0,1)+IF(Z10&gt;AB10,2)+IF(Z10&lt;AB10,-1))+(IF(AC10="",0,1)+IF(AC10&gt;AE10,2)+IF(AC10&lt;AB10,-1))+(IF(AF10="",0,1)+IF(AF10&gt;AH10,2)+IF(AF10&lt;AH10,-1))+(IF(AI10="",0,1)+IF(AI10&gt;AK10,2)+IF(AI10&lt;AK10,-1))+(IF(AL10="",0,1)+IF(AL10&gt;AN10,2)+IF(AL10&lt;AN10,-1))+(IF(AO10="",0,1)+IF(AO10&gt;AQ10,2)+IF(AO10&lt;AQ10,-1))+(IF(AR10="",0,1)+IF(AR10&gt;AT10,2)+IF(AR10&lt;AT10,-1))+(IF(AU10="",0,1)+IF(AU10&gt;AW10,2)+IF(AU10&lt;AW10,-1))+(IF(AX10="",0,1)+IF(AX10&gt;AZ10,2)+IF(AX10&lt;AZ10,-1))+(IF(BA10="",0,1)+IF(BA10&gt;BC10,2)+IF(BA10&lt;BC10,-1))+(IF(BD10="",0,1)+IF(BD10&gt;BF10,2)+IF(BD10&lt;BF10,-1))</f>
        <v>0</v>
      </c>
      <c r="BL10" s="156">
        <f t="shared" si="7"/>
        <v>2</v>
      </c>
      <c r="BM10" s="231"/>
      <c r="BN10" s="265"/>
      <c r="BO10" s="276"/>
      <c r="BP10" s="265"/>
      <c r="BQ10" s="265"/>
      <c r="BR10" s="276"/>
      <c r="BS10" s="265"/>
      <c r="BT10" s="265"/>
      <c r="BU10" s="276"/>
      <c r="BV10" s="223"/>
      <c r="BW10" s="223"/>
      <c r="BX10" s="280"/>
      <c r="BY10" s="223"/>
      <c r="BZ10" s="223"/>
      <c r="CA10" s="281"/>
      <c r="CB10" s="189"/>
      <c r="CC10" s="189"/>
      <c r="CD10" s="281"/>
      <c r="CE10" s="217"/>
      <c r="CF10" s="189"/>
      <c r="CG10" s="281"/>
      <c r="CH10" s="217"/>
      <c r="CI10" s="189"/>
      <c r="CJ10" s="281"/>
      <c r="CK10" s="271"/>
      <c r="CL10" s="255"/>
    </row>
    <row r="11" spans="1:90" s="82" customFormat="1" ht="34.950000000000003" customHeight="1" x14ac:dyDescent="0.25">
      <c r="A11" s="194"/>
      <c r="B11" s="87">
        <f t="shared" si="0"/>
        <v>1.0111000000000001</v>
      </c>
      <c r="C11" s="88">
        <f t="shared" si="1"/>
        <v>3</v>
      </c>
      <c r="D11" s="89" t="str">
        <f>$K$30</f>
        <v>cc</v>
      </c>
      <c r="E11" s="90">
        <f>$BJ$11</f>
        <v>0</v>
      </c>
      <c r="F11" s="91">
        <f t="shared" si="8"/>
        <v>0</v>
      </c>
      <c r="G11" s="92">
        <f>SMALL($B$9:$B$24,3)</f>
        <v>1.0111000000000001</v>
      </c>
      <c r="H11" s="130">
        <f t="shared" si="2"/>
        <v>3</v>
      </c>
      <c r="I11" s="158" t="str">
        <f t="shared" si="3"/>
        <v>cc</v>
      </c>
      <c r="J11" s="94" t="str">
        <f>$K$30</f>
        <v>cc</v>
      </c>
      <c r="K11" s="109" t="str">
        <f>IF($BO$33+$BO$34&gt;0,$BO$34,"")</f>
        <v/>
      </c>
      <c r="L11" s="110" t="s">
        <v>4</v>
      </c>
      <c r="M11" s="111" t="str">
        <f>IF($BO$33+$BO$34&gt;0,$BO$33,"")</f>
        <v/>
      </c>
      <c r="N11" s="115" t="str">
        <f>IF($CA$11+$CA$12&gt;0,$CA$12,"")</f>
        <v/>
      </c>
      <c r="O11" s="110" t="s">
        <v>4</v>
      </c>
      <c r="P11" s="111" t="str">
        <f>IF($CA$11+$CA$12&gt;0,$CA$11,"")</f>
        <v/>
      </c>
      <c r="Q11" s="112"/>
      <c r="R11" s="113"/>
      <c r="S11" s="114"/>
      <c r="T11" s="115" t="str">
        <f>IF($BO$11+$BO$12&gt;0,$BO$11,"")</f>
        <v/>
      </c>
      <c r="U11" s="147" t="s">
        <v>4</v>
      </c>
      <c r="V11" s="111" t="str">
        <f>IF($BO$11+$BO$12&gt;0,$BO$12,"")</f>
        <v/>
      </c>
      <c r="W11" s="115" t="str">
        <f>IF($CD$48+$CD$49&gt;0,$CD$48,"")</f>
        <v/>
      </c>
      <c r="X11" s="110" t="s">
        <v>4</v>
      </c>
      <c r="Y11" s="111" t="str">
        <f>IF($CD$48+$CD$49&gt;0,$CD$49,"")</f>
        <v/>
      </c>
      <c r="Z11" s="115" t="str">
        <f>IF($BR$29+$BR$30&gt;0,$BR$29,"")</f>
        <v/>
      </c>
      <c r="AA11" s="116" t="s">
        <v>4</v>
      </c>
      <c r="AB11" s="116" t="str">
        <f>IF($BR$29+$BR$30&gt;0,$BR$30,"")</f>
        <v/>
      </c>
      <c r="AC11" s="115" t="str">
        <f>IF($CA$39+$CA$40&gt;0,$CA$39,"")</f>
        <v/>
      </c>
      <c r="AD11" s="116" t="s">
        <v>4</v>
      </c>
      <c r="AE11" s="111" t="str">
        <f>IF($CA$39+$CA$40&gt;0,$CA$40,"")</f>
        <v/>
      </c>
      <c r="AF11" s="115" t="str">
        <f>IF($CG$20+$CG$21&gt;0,$CG$20,"")</f>
        <v/>
      </c>
      <c r="AG11" s="110" t="s">
        <v>4</v>
      </c>
      <c r="AH11" s="111" t="str">
        <f>IF($CG$20+$CG$21&gt;0,$CG$21,"")</f>
        <v/>
      </c>
      <c r="AI11" s="115" t="str">
        <f>IF($BU$29+$BU$30&gt;0,$BU$29,"")</f>
        <v/>
      </c>
      <c r="AJ11" s="110" t="s">
        <v>4</v>
      </c>
      <c r="AK11" s="111" t="str">
        <f>IF($BU$29+$BU$30&gt;0,$BU$30,"")</f>
        <v/>
      </c>
      <c r="AL11" s="115" t="str">
        <f>IF($BR$48+$BR$49&gt;0,$BR$48,"")</f>
        <v/>
      </c>
      <c r="AM11" s="110" t="s">
        <v>4</v>
      </c>
      <c r="AN11" s="111" t="str">
        <f>IF($BR$48+$BR$49&gt;0,$BR$49,"")</f>
        <v/>
      </c>
      <c r="AO11" s="115" t="str">
        <f>IF($CG$42+$CG$43&gt;0,$CG$42,"")</f>
        <v/>
      </c>
      <c r="AP11" s="110" t="s">
        <v>4</v>
      </c>
      <c r="AQ11" s="111" t="str">
        <f>IF($CG$42+$CG$43&gt;0,$CG$43,"")</f>
        <v/>
      </c>
      <c r="AR11" s="115" t="str">
        <f>IF($CJ$23+$CJ$24&gt;0,$CJ$23,"")</f>
        <v/>
      </c>
      <c r="AS11" s="110" t="s">
        <v>4</v>
      </c>
      <c r="AT11" s="111" t="str">
        <f>IF($CJ$23+$CJ$24&gt;0,$CJ$24,"")</f>
        <v/>
      </c>
      <c r="AU11" s="115" t="str">
        <f>IF($BU$39+$BU$40&gt;0,$BU$39,"")</f>
        <v/>
      </c>
      <c r="AV11" s="110" t="s">
        <v>4</v>
      </c>
      <c r="AW11" s="111" t="str">
        <f>IF($BU$39+$BU$40&gt;0,$BU$40,"")</f>
        <v/>
      </c>
      <c r="AX11" s="115" t="str">
        <f>IF($CD$17+$CD$18&gt;0,$CD$17,"")</f>
        <v/>
      </c>
      <c r="AY11" s="110" t="s">
        <v>4</v>
      </c>
      <c r="AZ11" s="111" t="str">
        <f>IF($CD$17+$CD$18&gt;0,$CD$18,"")</f>
        <v/>
      </c>
      <c r="BA11" s="115" t="str">
        <f>IF($BX$29+$BX$30&gt;0,$BX$29,"")</f>
        <v/>
      </c>
      <c r="BB11" s="110" t="s">
        <v>4</v>
      </c>
      <c r="BC11" s="111" t="str">
        <f>IF($BX$29+$BX$30&gt;0,$BX$30,"")</f>
        <v/>
      </c>
      <c r="BD11" s="115" t="str">
        <f>IF($BX$45+$BX$46&gt;0,$BX$45,"")</f>
        <v/>
      </c>
      <c r="BE11" s="110" t="s">
        <v>4</v>
      </c>
      <c r="BF11" s="117" t="str">
        <f>IF($BX$45+$BX$46&gt;0,$BX$46,"")</f>
        <v/>
      </c>
      <c r="BG11" s="118">
        <f t="shared" si="4"/>
        <v>0</v>
      </c>
      <c r="BH11" s="119" t="s">
        <v>4</v>
      </c>
      <c r="BI11" s="120">
        <f t="shared" si="5"/>
        <v>0</v>
      </c>
      <c r="BJ11" s="121">
        <f t="shared" si="6"/>
        <v>0</v>
      </c>
      <c r="BK11" s="122">
        <f t="shared" si="9"/>
        <v>0</v>
      </c>
      <c r="BL11" s="156">
        <f t="shared" si="7"/>
        <v>3</v>
      </c>
      <c r="BM11" s="251"/>
      <c r="BN11" s="304" t="str">
        <f>$K$30</f>
        <v>cc</v>
      </c>
      <c r="BO11" s="307"/>
      <c r="BP11" s="243"/>
      <c r="BQ11" s="304" t="str">
        <f>$K$40</f>
        <v>jj</v>
      </c>
      <c r="BR11" s="307"/>
      <c r="BS11" s="227"/>
      <c r="BT11" s="304" t="str">
        <f>$K$40</f>
        <v>jj</v>
      </c>
      <c r="BU11" s="307"/>
      <c r="BV11" s="268"/>
      <c r="BW11" s="304" t="str">
        <f>$K$27</f>
        <v>aa</v>
      </c>
      <c r="BX11" s="307"/>
      <c r="BY11" s="269"/>
      <c r="BZ11" s="381" t="str">
        <f>$K$28</f>
        <v>bb</v>
      </c>
      <c r="CA11" s="385"/>
      <c r="CB11" s="189"/>
      <c r="CC11" s="381" t="str">
        <f>$K$27</f>
        <v>aa</v>
      </c>
      <c r="CD11" s="385"/>
      <c r="CE11" s="217"/>
      <c r="CF11" s="381" t="str">
        <f>$K$36</f>
        <v>gg</v>
      </c>
      <c r="CG11" s="385"/>
      <c r="CH11" s="217"/>
      <c r="CI11" s="381" t="str">
        <f>$K$28</f>
        <v>bb</v>
      </c>
      <c r="CJ11" s="385"/>
      <c r="CK11" s="271"/>
      <c r="CL11" s="255"/>
    </row>
    <row r="12" spans="1:90" s="82" customFormat="1" ht="34.950000000000003" customHeight="1" thickBot="1" x14ac:dyDescent="0.3">
      <c r="A12" s="194"/>
      <c r="B12" s="87">
        <f t="shared" si="0"/>
        <v>1.0112000000000001</v>
      </c>
      <c r="C12" s="88">
        <f t="shared" si="1"/>
        <v>4</v>
      </c>
      <c r="D12" s="89" t="str">
        <f>$K$31</f>
        <v>dd</v>
      </c>
      <c r="E12" s="90">
        <f>$BJ$12</f>
        <v>0</v>
      </c>
      <c r="F12" s="91">
        <f t="shared" si="8"/>
        <v>0</v>
      </c>
      <c r="G12" s="92">
        <f>SMALL($B$9:$B$24,4)</f>
        <v>1.0112000000000001</v>
      </c>
      <c r="H12" s="130">
        <f t="shared" si="2"/>
        <v>4</v>
      </c>
      <c r="I12" s="158" t="str">
        <f t="shared" si="3"/>
        <v>dd</v>
      </c>
      <c r="J12" s="94" t="str">
        <f>$K$31</f>
        <v>dd</v>
      </c>
      <c r="K12" s="109" t="str">
        <f>IF($CD$33+$CD$34&gt;0,$CD$34,"")</f>
        <v/>
      </c>
      <c r="L12" s="110" t="s">
        <v>4</v>
      </c>
      <c r="M12" s="111" t="str">
        <f>IF($CD$33+$CD$34&gt;0,$CD$33,"")</f>
        <v/>
      </c>
      <c r="N12" s="115" t="str">
        <f>IF($BO$36+$BO$37&gt;0,$BO$37,"")</f>
        <v/>
      </c>
      <c r="O12" s="110" t="s">
        <v>4</v>
      </c>
      <c r="P12" s="111" t="str">
        <f>IF($BO$36+$BO$37&gt;0,$BO$36,"")</f>
        <v/>
      </c>
      <c r="Q12" s="115" t="str">
        <f>IF($BO$11+$BO$12&gt;0,$BO$12,"")</f>
        <v/>
      </c>
      <c r="R12" s="110" t="s">
        <v>4</v>
      </c>
      <c r="S12" s="111" t="str">
        <f>IF($BO$11+$BO$12&gt;0,$BO$11,"")</f>
        <v/>
      </c>
      <c r="T12" s="148"/>
      <c r="U12" s="149"/>
      <c r="V12" s="150"/>
      <c r="W12" s="115" t="str">
        <f>IF($CG$45+$CG$46&gt;0,$CG$45,"")</f>
        <v/>
      </c>
      <c r="X12" s="147" t="s">
        <v>4</v>
      </c>
      <c r="Y12" s="111" t="str">
        <f>IF($CG$45+$CG$46&gt;0,$CG$46,"")</f>
        <v/>
      </c>
      <c r="Z12" s="115" t="str">
        <f>IF($CA$14+$CA$15&gt;0,$CA$14,"")</f>
        <v/>
      </c>
      <c r="AA12" s="110" t="s">
        <v>4</v>
      </c>
      <c r="AB12" s="116" t="str">
        <f>IF($CA$14+$CA$15&gt;0,$CA$15,"")</f>
        <v/>
      </c>
      <c r="AC12" s="115" t="str">
        <f>IF($BX$23+$BX$24&gt;0,$BX$23,"")</f>
        <v/>
      </c>
      <c r="AD12" s="110" t="s">
        <v>4</v>
      </c>
      <c r="AE12" s="111" t="str">
        <f>IF($BX$23+$BX$24&gt;0,$BX$24,"")</f>
        <v/>
      </c>
      <c r="AF12" s="115" t="str">
        <f>IF($CA$42+$CA$43&gt;0,$CA$42,"")</f>
        <v/>
      </c>
      <c r="AG12" s="110" t="s">
        <v>4</v>
      </c>
      <c r="AH12" s="111" t="str">
        <f>IF($CA$42+$CA$43&gt;0,$CA$43,"")</f>
        <v/>
      </c>
      <c r="AI12" s="115" t="str">
        <f>IF($BR$20+$BR$21&gt;0,$BR$20,"")</f>
        <v/>
      </c>
      <c r="AJ12" s="110" t="s">
        <v>4</v>
      </c>
      <c r="AK12" s="111" t="str">
        <f>IF($BR$20+$BR$21&gt;0,$BR$21,"")</f>
        <v/>
      </c>
      <c r="AL12" s="115" t="str">
        <f>IF($BU$45+$BU$46&gt;0,$BU$45,"")</f>
        <v/>
      </c>
      <c r="AM12" s="110" t="s">
        <v>4</v>
      </c>
      <c r="AN12" s="111" t="str">
        <f>IF($BU$45+$BU$46&gt;0,$BU$46,"")</f>
        <v/>
      </c>
      <c r="AO12" s="115" t="str">
        <f>IF($CD$20+$CD$21&gt;0,$CD$20,"")</f>
        <v/>
      </c>
      <c r="AP12" s="110" t="s">
        <v>4</v>
      </c>
      <c r="AQ12" s="111" t="str">
        <f>IF($CD$20+$CD$21&gt;0,$CD$21,"")</f>
        <v/>
      </c>
      <c r="AR12" s="115" t="str">
        <f>IF($BR$51+$BR$52&gt;0,$BR$51,"")</f>
        <v/>
      </c>
      <c r="AS12" s="110" t="s">
        <v>4</v>
      </c>
      <c r="AT12" s="111" t="str">
        <f>IF($BR$51+$BR$52&gt;0,$BR$52,"")</f>
        <v/>
      </c>
      <c r="AU12" s="115" t="str">
        <f>IF($CG$23+$CG$24&gt;0,$CG$23,"")</f>
        <v/>
      </c>
      <c r="AV12" s="110" t="s">
        <v>4</v>
      </c>
      <c r="AW12" s="111" t="str">
        <f>IF($CG$23+$CG$24&gt;0,$CG$24,"")</f>
        <v/>
      </c>
      <c r="AX12" s="115" t="str">
        <f>IF($BU$14+$BU$15&gt;0,$BU$14,"")</f>
        <v/>
      </c>
      <c r="AY12" s="110" t="s">
        <v>4</v>
      </c>
      <c r="AZ12" s="111" t="str">
        <f>IF($BU$14+$BU$15&gt;0,$BU$15,"")</f>
        <v/>
      </c>
      <c r="BA12" s="115" t="str">
        <f>IF($BX$48+$BX$49&gt;0,$BX$48,"")</f>
        <v/>
      </c>
      <c r="BB12" s="110" t="s">
        <v>4</v>
      </c>
      <c r="BC12" s="111" t="str">
        <f>IF($BX$48+$BX$49&gt;0,$BX$49,"")</f>
        <v/>
      </c>
      <c r="BD12" s="115" t="str">
        <f>IF($CJ$26+$CJ$27&gt;0,$CJ$26,"")</f>
        <v/>
      </c>
      <c r="BE12" s="110" t="s">
        <v>4</v>
      </c>
      <c r="BF12" s="117" t="str">
        <f>IF($CJ$26+$CJ$27&gt;0,$CJ$27,"")</f>
        <v/>
      </c>
      <c r="BG12" s="118">
        <f t="shared" si="4"/>
        <v>0</v>
      </c>
      <c r="BH12" s="119" t="s">
        <v>4</v>
      </c>
      <c r="BI12" s="120">
        <f t="shared" si="5"/>
        <v>0</v>
      </c>
      <c r="BJ12" s="121">
        <f t="shared" si="6"/>
        <v>0</v>
      </c>
      <c r="BK12" s="122">
        <f t="shared" si="9"/>
        <v>0</v>
      </c>
      <c r="BL12" s="156">
        <f t="shared" si="7"/>
        <v>4</v>
      </c>
      <c r="BM12" s="251"/>
      <c r="BN12" s="305" t="str">
        <f>$K$31</f>
        <v>dd</v>
      </c>
      <c r="BO12" s="308"/>
      <c r="BP12" s="243"/>
      <c r="BQ12" s="305" t="str">
        <f>$K$45</f>
        <v>mm</v>
      </c>
      <c r="BR12" s="308"/>
      <c r="BS12" s="227"/>
      <c r="BT12" s="305" t="str">
        <f>$K$48</f>
        <v>oo</v>
      </c>
      <c r="BU12" s="308"/>
      <c r="BV12" s="268"/>
      <c r="BW12" s="370" t="str">
        <f>$K$39</f>
        <v>ii</v>
      </c>
      <c r="BX12" s="308"/>
      <c r="BY12" s="269"/>
      <c r="BZ12" s="382" t="str">
        <f>$K$30</f>
        <v>cc</v>
      </c>
      <c r="CA12" s="386"/>
      <c r="CB12" s="189"/>
      <c r="CC12" s="382" t="str">
        <f>$K$45</f>
        <v>mm</v>
      </c>
      <c r="CD12" s="386"/>
      <c r="CE12" s="217"/>
      <c r="CF12" s="382" t="str">
        <f>$K$46</f>
        <v>nn</v>
      </c>
      <c r="CG12" s="386"/>
      <c r="CH12" s="217"/>
      <c r="CI12" s="382" t="str">
        <f>$K$42</f>
        <v>kk</v>
      </c>
      <c r="CJ12" s="386"/>
      <c r="CK12" s="271"/>
      <c r="CL12" s="255"/>
    </row>
    <row r="13" spans="1:90" s="82" customFormat="1" ht="34.950000000000003" customHeight="1" x14ac:dyDescent="0.25">
      <c r="A13" s="194"/>
      <c r="B13" s="87">
        <f t="shared" si="0"/>
        <v>1.0113000000000001</v>
      </c>
      <c r="C13" s="88">
        <f t="shared" si="1"/>
        <v>5</v>
      </c>
      <c r="D13" s="89" t="str">
        <f>$K$33</f>
        <v>ee</v>
      </c>
      <c r="E13" s="90">
        <f>$BJ$13</f>
        <v>0</v>
      </c>
      <c r="F13" s="91">
        <f t="shared" si="8"/>
        <v>0</v>
      </c>
      <c r="G13" s="92">
        <f>SMALL($B$9:$B$24,5)</f>
        <v>1.0113000000000001</v>
      </c>
      <c r="H13" s="130">
        <f t="shared" si="2"/>
        <v>5</v>
      </c>
      <c r="I13" s="158" t="str">
        <f t="shared" si="3"/>
        <v>ee</v>
      </c>
      <c r="J13" s="94" t="str">
        <f>$K$33</f>
        <v>ee</v>
      </c>
      <c r="K13" s="109" t="str">
        <f>IF($CA$8+$CA$9&gt;0,$CA$9,"")</f>
        <v/>
      </c>
      <c r="L13" s="110" t="s">
        <v>4</v>
      </c>
      <c r="M13" s="111" t="str">
        <f>IF($CA$8+$CA$9&gt;0,$CA$8,"")</f>
        <v/>
      </c>
      <c r="N13" s="115" t="str">
        <f>IF($CA$36+$CA$37&gt;0,$CA$37,"")</f>
        <v/>
      </c>
      <c r="O13" s="110" t="s">
        <v>4</v>
      </c>
      <c r="P13" s="111" t="str">
        <f>IF($CA$36+$CA$37&gt;0,$CA$36,"")</f>
        <v/>
      </c>
      <c r="Q13" s="115" t="str">
        <f>IF($CD$48+$CD$49&gt;0,$CD$49,"")</f>
        <v/>
      </c>
      <c r="R13" s="110" t="s">
        <v>4</v>
      </c>
      <c r="S13" s="111" t="str">
        <f>IF($CD$48+$CD$49&gt;0,$CD$48,"")</f>
        <v/>
      </c>
      <c r="T13" s="115" t="str">
        <f>IF($CG$45+$CG$46&gt;0,$CG$46,"")</f>
        <v/>
      </c>
      <c r="U13" s="147" t="s">
        <v>4</v>
      </c>
      <c r="V13" s="111" t="str">
        <f>IF($CG$45+$CG$46&gt;0,$CG$45,"")</f>
        <v/>
      </c>
      <c r="W13" s="148"/>
      <c r="X13" s="151"/>
      <c r="Y13" s="150"/>
      <c r="Z13" s="115" t="str">
        <f>IF($BO$14+$BO$15&gt;0,$BO$14,"")</f>
        <v/>
      </c>
      <c r="AA13" s="152" t="s">
        <v>4</v>
      </c>
      <c r="AB13" s="116" t="str">
        <f>IF($BO$14+$BO$15&gt;0,$BO$15,"")</f>
        <v/>
      </c>
      <c r="AC13" s="115" t="str">
        <f>IF($BO$39+$BO$40&gt;0,$BO$39,"")</f>
        <v/>
      </c>
      <c r="AD13" s="110" t="s">
        <v>4</v>
      </c>
      <c r="AE13" s="111" t="str">
        <f>IF($BO$39+$BO$40&gt;0,$BO$40,"")</f>
        <v/>
      </c>
      <c r="AF13" s="115" t="str">
        <f>IF($BX$39+$BX$40&gt;0,$BX$39,"")</f>
        <v/>
      </c>
      <c r="AG13" s="110" t="s">
        <v>4</v>
      </c>
      <c r="AH13" s="111" t="str">
        <f>IF($BX$39+$BX$40&gt;0,$BX$40,"")</f>
        <v/>
      </c>
      <c r="AI13" s="115" t="str">
        <f>IF($CJ$29+$CJ$30&gt;0,$CJ$29,"")</f>
        <v/>
      </c>
      <c r="AJ13" s="110" t="s">
        <v>4</v>
      </c>
      <c r="AK13" s="111" t="str">
        <f>IF($CJ$29+$CJ$30&gt;0,$CJ$30,"")</f>
        <v/>
      </c>
      <c r="AL13" s="115" t="str">
        <f>IF($CD$23+$CD$24&gt;0,$CD$23,"")</f>
        <v/>
      </c>
      <c r="AM13" s="110" t="s">
        <v>4</v>
      </c>
      <c r="AN13" s="111" t="str">
        <f>IF($CD$23+$CD$24&gt;0,$CD$24,"")</f>
        <v/>
      </c>
      <c r="AO13" s="115" t="str">
        <f>IF($BR$54+$BR$55&gt;0,$BR$54,"")</f>
        <v/>
      </c>
      <c r="AP13" s="110" t="s">
        <v>4</v>
      </c>
      <c r="AQ13" s="111" t="str">
        <f>IF($BR$54+$BR$55&gt;0,$BR$55,"")</f>
        <v/>
      </c>
      <c r="AR13" s="115" t="str">
        <f>IF($BR$23+$BR$24&gt;0,$BR$23,"")</f>
        <v/>
      </c>
      <c r="AS13" s="110" t="s">
        <v>4</v>
      </c>
      <c r="AT13" s="111" t="str">
        <f>IF($BR$23+$BR$24&gt;0,$BR$24,"")</f>
        <v/>
      </c>
      <c r="AU13" s="115" t="str">
        <f>IF($BX$17+$BX$18&gt;0,$BX$17,"")</f>
        <v/>
      </c>
      <c r="AV13" s="110" t="s">
        <v>4</v>
      </c>
      <c r="AW13" s="111" t="str">
        <f>IF($BX$17+$BX$18&gt;0,$BX$18,"")</f>
        <v/>
      </c>
      <c r="AX13" s="115" t="str">
        <f>IF($BU$42+$BU$43&gt;0,$BU$42,"")</f>
        <v/>
      </c>
      <c r="AY13" s="110" t="s">
        <v>4</v>
      </c>
      <c r="AZ13" s="111" t="str">
        <f>IF($BU$42+$BU$43&gt;0,$BU$43,"")</f>
        <v/>
      </c>
      <c r="BA13" s="115" t="str">
        <f>IF($CG$26+$CG$27&gt;0,$CG$26,"")</f>
        <v/>
      </c>
      <c r="BB13" s="110" t="s">
        <v>4</v>
      </c>
      <c r="BC13" s="111" t="str">
        <f>IF($CG$26+$CG$27&gt;0,$CG$27,"")</f>
        <v/>
      </c>
      <c r="BD13" s="115" t="str">
        <f>IF($BU$17+$BU$18&gt;0,$BU$17,"")</f>
        <v/>
      </c>
      <c r="BE13" s="110" t="s">
        <v>4</v>
      </c>
      <c r="BF13" s="117" t="str">
        <f>IF($BU$17+$BU$18&gt;0,$BU$18,"")</f>
        <v/>
      </c>
      <c r="BG13" s="118">
        <f t="shared" si="4"/>
        <v>0</v>
      </c>
      <c r="BH13" s="119" t="s">
        <v>4</v>
      </c>
      <c r="BI13" s="120">
        <f t="shared" si="5"/>
        <v>0</v>
      </c>
      <c r="BJ13" s="121">
        <f t="shared" si="6"/>
        <v>0</v>
      </c>
      <c r="BK13" s="122">
        <f t="shared" si="9"/>
        <v>0</v>
      </c>
      <c r="BL13" s="156">
        <f t="shared" si="7"/>
        <v>5</v>
      </c>
      <c r="BM13" s="251"/>
      <c r="BN13" s="270"/>
      <c r="BO13" s="266"/>
      <c r="BP13" s="266"/>
      <c r="BQ13" s="266"/>
      <c r="BR13" s="266"/>
      <c r="BS13" s="266"/>
      <c r="BT13" s="266"/>
      <c r="BU13" s="266"/>
      <c r="BV13" s="222"/>
      <c r="BW13" s="222"/>
      <c r="BX13" s="222"/>
      <c r="BY13" s="222"/>
      <c r="BZ13" s="222"/>
      <c r="CA13" s="281"/>
      <c r="CB13" s="189"/>
      <c r="CC13" s="189"/>
      <c r="CD13" s="281"/>
      <c r="CE13" s="217"/>
      <c r="CF13" s="189"/>
      <c r="CG13" s="281"/>
      <c r="CH13" s="217"/>
      <c r="CI13" s="189"/>
      <c r="CJ13" s="281"/>
      <c r="CK13" s="271"/>
      <c r="CL13" s="255"/>
    </row>
    <row r="14" spans="1:90" s="82" customFormat="1" ht="34.950000000000003" customHeight="1" x14ac:dyDescent="0.25">
      <c r="A14" s="194"/>
      <c r="B14" s="87">
        <f t="shared" si="0"/>
        <v>1.0114000000000001</v>
      </c>
      <c r="C14" s="88">
        <f t="shared" si="1"/>
        <v>6</v>
      </c>
      <c r="D14" s="89" t="str">
        <f>$K$34</f>
        <v>ff</v>
      </c>
      <c r="E14" s="90">
        <f>$BJ$14</f>
        <v>0</v>
      </c>
      <c r="F14" s="91">
        <f t="shared" si="8"/>
        <v>0</v>
      </c>
      <c r="G14" s="92">
        <f>SMALL($B$9:$B$24,6)</f>
        <v>1.0114000000000001</v>
      </c>
      <c r="H14" s="130">
        <f t="shared" si="2"/>
        <v>6</v>
      </c>
      <c r="I14" s="158" t="str">
        <f t="shared" si="3"/>
        <v>ff</v>
      </c>
      <c r="J14" s="94" t="str">
        <f>$K$34</f>
        <v>ff</v>
      </c>
      <c r="K14" s="109" t="str">
        <f>IF($CA$33+$CA$34&gt;0,$CA$34,"")</f>
        <v/>
      </c>
      <c r="L14" s="147" t="s">
        <v>4</v>
      </c>
      <c r="M14" s="111" t="str">
        <f>IF($CA$33+$CA$34&gt;0,$CA$33,"")</f>
        <v/>
      </c>
      <c r="N14" s="115" t="str">
        <f>IF($BU$23+$BU$24&gt;0,$BU$24,"")</f>
        <v/>
      </c>
      <c r="O14" s="147" t="s">
        <v>4</v>
      </c>
      <c r="P14" s="111" t="str">
        <f>IF($BU$23+$BU$24&gt;0,$BU$23,"")</f>
        <v/>
      </c>
      <c r="Q14" s="115" t="str">
        <f>IF($BR$29+$BR$30&gt;0,$BR$30,"")</f>
        <v/>
      </c>
      <c r="R14" s="147" t="s">
        <v>4</v>
      </c>
      <c r="S14" s="111" t="str">
        <f>IF($BR$29+$BR$30&gt;0,$BR$29,"")</f>
        <v/>
      </c>
      <c r="T14" s="115" t="str">
        <f>IF($CA$14+$CA$15&gt;0,$CA$15,"")</f>
        <v/>
      </c>
      <c r="U14" s="147" t="s">
        <v>4</v>
      </c>
      <c r="V14" s="111" t="str">
        <f>IF($CA$14+$CA$15&gt;0,$CA$14,"")</f>
        <v/>
      </c>
      <c r="W14" s="115" t="str">
        <f>IF($BO$14+$BO$15&gt;0,$BO$15,"")</f>
        <v/>
      </c>
      <c r="X14" s="110" t="s">
        <v>4</v>
      </c>
      <c r="Y14" s="111" t="str">
        <f>IF($BO$14+$BO$15&gt;0,$BO$14,"")</f>
        <v/>
      </c>
      <c r="Z14" s="124"/>
      <c r="AA14" s="125"/>
      <c r="AB14" s="125"/>
      <c r="AC14" s="115" t="str">
        <f>IF($CD$29+$CD$30&gt;0,$CD$29,"")</f>
        <v/>
      </c>
      <c r="AD14" s="110" t="s">
        <v>4</v>
      </c>
      <c r="AE14" s="111" t="str">
        <f>IF($CD$29+$CD$30&gt;0,$CD$30,"")</f>
        <v/>
      </c>
      <c r="AF14" s="115" t="str">
        <f>IF($BO$42+$BO$43&gt;0,$BO$42,"")</f>
        <v/>
      </c>
      <c r="AG14" s="110" t="s">
        <v>4</v>
      </c>
      <c r="AH14" s="111" t="str">
        <f>IF($BO$42+$BO$43&gt;0,$BO$43,"")</f>
        <v/>
      </c>
      <c r="AI14" s="115" t="str">
        <f>IF($BR$36+$BR$37&gt;0,$BR$36,"")</f>
        <v/>
      </c>
      <c r="AJ14" s="110" t="s">
        <v>4</v>
      </c>
      <c r="AK14" s="111" t="str">
        <f>IF($BR$36+$BR$37&gt;0,$BR$37,"")</f>
        <v/>
      </c>
      <c r="AL14" s="115" t="str">
        <f>IF($BX$51+$BX$52&gt;0,$BX$51,"")</f>
        <v/>
      </c>
      <c r="AM14" s="110" t="s">
        <v>4</v>
      </c>
      <c r="AN14" s="111" t="str">
        <f>IF($BX$51+$BX$52&gt;0,$BX$52,"")</f>
        <v/>
      </c>
      <c r="AO14" s="115" t="str">
        <f>IF($CG$29+$CG$30&gt;0,$CG$29,"")</f>
        <v/>
      </c>
      <c r="AP14" s="110" t="s">
        <v>4</v>
      </c>
      <c r="AQ14" s="111" t="str">
        <f>IF($CG$29+$CG$30&gt;0,$CG$30,"")</f>
        <v/>
      </c>
      <c r="AR14" s="115" t="str">
        <f>IF($BU$48+$BU$49&gt;0,$BU$48,"")</f>
        <v/>
      </c>
      <c r="AS14" s="110" t="s">
        <v>4</v>
      </c>
      <c r="AT14" s="111" t="str">
        <f>IF($BU$48+$BU$49&gt;0,$BU$49,"")</f>
        <v/>
      </c>
      <c r="AU14" s="115" t="str">
        <f>IF($CG$51+$CG$52&gt;0,$CG$51,"")</f>
        <v/>
      </c>
      <c r="AV14" s="110" t="s">
        <v>4</v>
      </c>
      <c r="AW14" s="111" t="str">
        <f>IF($CG$51+$CG$52&gt;0,$CG$52,"")</f>
        <v/>
      </c>
      <c r="AX14" s="115" t="str">
        <f>IF($CJ$20+$CJ$21&gt;0,$CJ$20,"")</f>
        <v/>
      </c>
      <c r="AY14" s="110" t="s">
        <v>4</v>
      </c>
      <c r="AZ14" s="111" t="str">
        <f>IF($CJ$20+$CJ$21&gt;0,$CJ$21,"")</f>
        <v/>
      </c>
      <c r="BA14" s="115" t="str">
        <f>IF($CD$51+$CD$52&gt;0,$CD$51,"")</f>
        <v/>
      </c>
      <c r="BB14" s="110" t="s">
        <v>4</v>
      </c>
      <c r="BC14" s="111" t="str">
        <f>IF($CD$51+$CD$52&gt;0,$CD$52,"")</f>
        <v/>
      </c>
      <c r="BD14" s="115" t="str">
        <f>IF($BX$20+$BX$21&gt;0,$BX$20,"")</f>
        <v/>
      </c>
      <c r="BE14" s="110" t="s">
        <v>4</v>
      </c>
      <c r="BF14" s="117" t="str">
        <f>IF($BX$20+$BX$21&gt;0,$BX$21,"")</f>
        <v/>
      </c>
      <c r="BG14" s="118">
        <f t="shared" si="4"/>
        <v>0</v>
      </c>
      <c r="BH14" s="119" t="s">
        <v>4</v>
      </c>
      <c r="BI14" s="120">
        <f t="shared" si="5"/>
        <v>0</v>
      </c>
      <c r="BJ14" s="121">
        <f t="shared" si="6"/>
        <v>0</v>
      </c>
      <c r="BK14" s="122">
        <f t="shared" si="9"/>
        <v>0</v>
      </c>
      <c r="BL14" s="156">
        <f t="shared" si="7"/>
        <v>6</v>
      </c>
      <c r="BM14" s="251"/>
      <c r="BN14" s="304" t="str">
        <f>$K$33</f>
        <v>ee</v>
      </c>
      <c r="BO14" s="307"/>
      <c r="BP14" s="243"/>
      <c r="BQ14" s="304" t="str">
        <f>$K$42</f>
        <v>kk</v>
      </c>
      <c r="BR14" s="307"/>
      <c r="BS14" s="227"/>
      <c r="BT14" s="304" t="str">
        <f>$K$31</f>
        <v>dd</v>
      </c>
      <c r="BU14" s="307"/>
      <c r="BV14" s="268"/>
      <c r="BW14" s="306" t="str">
        <f>$K$37</f>
        <v>hh</v>
      </c>
      <c r="BX14" s="307"/>
      <c r="BY14" s="269"/>
      <c r="BZ14" s="381" t="str">
        <f>$K$31</f>
        <v>dd</v>
      </c>
      <c r="CA14" s="385"/>
      <c r="CB14" s="189"/>
      <c r="CC14" s="381" t="str">
        <f>$K$28</f>
        <v>bb</v>
      </c>
      <c r="CD14" s="385"/>
      <c r="CE14" s="217"/>
      <c r="CF14" s="381" t="str">
        <f>$K$39</f>
        <v>ii</v>
      </c>
      <c r="CG14" s="385"/>
      <c r="CH14" s="217"/>
      <c r="CI14" s="381" t="str">
        <f>$K$37</f>
        <v>hh</v>
      </c>
      <c r="CJ14" s="385"/>
      <c r="CK14" s="271"/>
      <c r="CL14" s="255"/>
    </row>
    <row r="15" spans="1:90" s="82" customFormat="1" ht="34.950000000000003" customHeight="1" thickBot="1" x14ac:dyDescent="0.3">
      <c r="A15" s="194"/>
      <c r="B15" s="87">
        <f t="shared" si="0"/>
        <v>1.0115000000000001</v>
      </c>
      <c r="C15" s="88">
        <f t="shared" si="1"/>
        <v>7</v>
      </c>
      <c r="D15" s="89" t="str">
        <f>$K$36</f>
        <v>gg</v>
      </c>
      <c r="E15" s="90">
        <f>$BJ$15</f>
        <v>0</v>
      </c>
      <c r="F15" s="91">
        <f t="shared" si="8"/>
        <v>0</v>
      </c>
      <c r="G15" s="92">
        <f>SMALL($B$9:$B$24,7)</f>
        <v>1.0115000000000001</v>
      </c>
      <c r="H15" s="130">
        <f t="shared" si="2"/>
        <v>7</v>
      </c>
      <c r="I15" s="158" t="str">
        <f t="shared" si="3"/>
        <v>gg</v>
      </c>
      <c r="J15" s="94" t="str">
        <f>$K$36</f>
        <v>gg</v>
      </c>
      <c r="K15" s="109" t="str">
        <f>IF($BU$26+$BU$27&gt;0,$BU$27,"")</f>
        <v/>
      </c>
      <c r="L15" s="110" t="s">
        <v>4</v>
      </c>
      <c r="M15" s="111" t="str">
        <f>IF($BU$26+$BU$27&gt;0,$BU$26,"")</f>
        <v/>
      </c>
      <c r="N15" s="115" t="str">
        <f>IF($BR$26+$BR$27&gt;0,$BR$27,"")</f>
        <v/>
      </c>
      <c r="O15" s="110" t="s">
        <v>4</v>
      </c>
      <c r="P15" s="111" t="str">
        <f>IF($BR$26+$BR$27&gt;0,$BR$26,"")</f>
        <v/>
      </c>
      <c r="Q15" s="115" t="str">
        <f>IF($CA$39+$CA$40&gt;0,$CA$40,"")</f>
        <v/>
      </c>
      <c r="R15" s="110" t="s">
        <v>4</v>
      </c>
      <c r="S15" s="111" t="str">
        <f>IF($CA$39+$CA$40&gt;0,$CA$39,"")</f>
        <v/>
      </c>
      <c r="T15" s="115" t="str">
        <f>IF($BX$23+$BX$24&gt;0,$BX$24,"")</f>
        <v/>
      </c>
      <c r="U15" s="147" t="s">
        <v>4</v>
      </c>
      <c r="V15" s="111" t="str">
        <f>IF($BX$23+$BX$24&gt;0,$BX$23,"")</f>
        <v/>
      </c>
      <c r="W15" s="115" t="str">
        <f>IF($BO$39+$BO$40&gt;0,$BO$40,"")</f>
        <v/>
      </c>
      <c r="X15" s="110" t="s">
        <v>4</v>
      </c>
      <c r="Y15" s="111" t="str">
        <f>IF($BO$39+$BO$40&gt;0,$BO$39,"")</f>
        <v/>
      </c>
      <c r="Z15" s="115" t="str">
        <f>IF($CD$29+$CD$30&gt;0,$CD$30,"")</f>
        <v/>
      </c>
      <c r="AA15" s="116" t="s">
        <v>4</v>
      </c>
      <c r="AB15" s="116" t="str">
        <f>IF($CD$29+$CD$30&gt;0,$CD$29,"")</f>
        <v/>
      </c>
      <c r="AC15" s="112"/>
      <c r="AD15" s="113"/>
      <c r="AE15" s="114"/>
      <c r="AF15" s="115" t="str">
        <f>IF($BO$17+$BO$18&gt;0,$BO$17,"")</f>
        <v/>
      </c>
      <c r="AG15" s="110" t="s">
        <v>4</v>
      </c>
      <c r="AH15" s="111" t="str">
        <f>IF($BO$17+$BO$18&gt;0,$BO$18,"")</f>
        <v/>
      </c>
      <c r="AI15" s="115" t="str">
        <f>IF($CA$17+$CA$18&gt;0,$CA$17,"")</f>
        <v/>
      </c>
      <c r="AJ15" s="110" t="s">
        <v>4</v>
      </c>
      <c r="AK15" s="111" t="str">
        <f>IF($CA$17+$CA$18&gt;0,$CA$18,"")</f>
        <v/>
      </c>
      <c r="AL15" s="115" t="str">
        <f>IF($CD$45+$CD$46&gt;0,$CD$45,"")</f>
        <v/>
      </c>
      <c r="AM15" s="110" t="s">
        <v>4</v>
      </c>
      <c r="AN15" s="111" t="str">
        <f>IF($CD$45+$CD$46&gt;0,$CD$46,"")</f>
        <v/>
      </c>
      <c r="AO15" s="115" t="str">
        <f>IF($BU$51+$BU$52&gt;0,$BU$51,"")</f>
        <v/>
      </c>
      <c r="AP15" s="110" t="s">
        <v>4</v>
      </c>
      <c r="AQ15" s="111" t="str">
        <f>IF($BU$51+$BU$52&gt;0,$BU$52,"")</f>
        <v/>
      </c>
      <c r="AR15" s="115" t="str">
        <f>IF($CG$54+$CG$55&gt;0,$CG$54,"")</f>
        <v/>
      </c>
      <c r="AS15" s="110" t="s">
        <v>4</v>
      </c>
      <c r="AT15" s="111" t="str">
        <f>IF($CG$54+$CG$55&gt;0,$CG$55,"")</f>
        <v/>
      </c>
      <c r="AU15" s="115" t="str">
        <f>IF($BX$33+$BX$34&gt;0,$BX$33,"")</f>
        <v/>
      </c>
      <c r="AV15" s="110" t="s">
        <v>4</v>
      </c>
      <c r="AW15" s="111" t="str">
        <f>IF($BX$33+$BX$34&gt;0,$BX$34,"")</f>
        <v/>
      </c>
      <c r="AX15" s="115" t="str">
        <f>IF($CG$11+$CG$12&gt;0,$CG$11,"")</f>
        <v/>
      </c>
      <c r="AY15" s="110" t="s">
        <v>4</v>
      </c>
      <c r="AZ15" s="111" t="str">
        <f>IF($CG$11+$CG$12&gt;0,$CG$12,"")</f>
        <v/>
      </c>
      <c r="BA15" s="115" t="str">
        <f>IF($CJ$17+$CJ$18&gt;0,$CJ$17,"")</f>
        <v/>
      </c>
      <c r="BB15" s="110" t="s">
        <v>4</v>
      </c>
      <c r="BC15" s="111" t="str">
        <f>IF($CJ$17+$CJ$18&gt;0,$CJ$18,"")</f>
        <v/>
      </c>
      <c r="BD15" s="115" t="str">
        <f>IF($BR$33+$BR$34&gt;0,$BR$33,"")</f>
        <v/>
      </c>
      <c r="BE15" s="110" t="s">
        <v>4</v>
      </c>
      <c r="BF15" s="117" t="str">
        <f>IF($BR$33+$BR$34&gt;0,$BR$34,"")</f>
        <v/>
      </c>
      <c r="BG15" s="118">
        <f t="shared" si="4"/>
        <v>0</v>
      </c>
      <c r="BH15" s="119" t="s">
        <v>4</v>
      </c>
      <c r="BI15" s="120">
        <f t="shared" si="5"/>
        <v>0</v>
      </c>
      <c r="BJ15" s="121">
        <f t="shared" si="6"/>
        <v>0</v>
      </c>
      <c r="BK15" s="122">
        <f t="shared" si="9"/>
        <v>0</v>
      </c>
      <c r="BL15" s="156">
        <f t="shared" si="7"/>
        <v>7</v>
      </c>
      <c r="BM15" s="251"/>
      <c r="BN15" s="305" t="str">
        <f>$K$34</f>
        <v>ff</v>
      </c>
      <c r="BO15" s="308"/>
      <c r="BP15" s="243"/>
      <c r="BQ15" s="305" t="str">
        <f>$K$48</f>
        <v>oo</v>
      </c>
      <c r="BR15" s="308"/>
      <c r="BS15" s="227"/>
      <c r="BT15" s="370" t="str">
        <f>$K$46</f>
        <v>nn</v>
      </c>
      <c r="BU15" s="308"/>
      <c r="BV15" s="268"/>
      <c r="BW15" s="305" t="str">
        <f>$K$43</f>
        <v>ll</v>
      </c>
      <c r="BX15" s="308"/>
      <c r="BY15" s="269"/>
      <c r="BZ15" s="382" t="str">
        <f>$K$34</f>
        <v>ff</v>
      </c>
      <c r="CA15" s="386"/>
      <c r="CB15" s="189"/>
      <c r="CC15" s="382" t="str">
        <f>$K$48</f>
        <v>oo</v>
      </c>
      <c r="CD15" s="386"/>
      <c r="CE15" s="217"/>
      <c r="CF15" s="382" t="str">
        <f>$K$49</f>
        <v>pp</v>
      </c>
      <c r="CG15" s="386"/>
      <c r="CH15" s="217"/>
      <c r="CI15" s="382" t="str">
        <f>$K$45</f>
        <v>mm</v>
      </c>
      <c r="CJ15" s="386"/>
      <c r="CK15" s="271"/>
      <c r="CL15" s="255"/>
    </row>
    <row r="16" spans="1:90" s="82" customFormat="1" ht="34.950000000000003" customHeight="1" x14ac:dyDescent="0.25">
      <c r="A16" s="194"/>
      <c r="B16" s="87">
        <f t="shared" si="0"/>
        <v>1.0116000000000001</v>
      </c>
      <c r="C16" s="88">
        <f t="shared" si="1"/>
        <v>8</v>
      </c>
      <c r="D16" s="128" t="str">
        <f>$K$37</f>
        <v>hh</v>
      </c>
      <c r="E16" s="90">
        <f>$BJ$16</f>
        <v>0</v>
      </c>
      <c r="F16" s="91">
        <f t="shared" si="8"/>
        <v>0</v>
      </c>
      <c r="G16" s="92">
        <f>SMALL($B$9:$B$24,8)</f>
        <v>1.0116000000000001</v>
      </c>
      <c r="H16" s="130">
        <f t="shared" si="2"/>
        <v>8</v>
      </c>
      <c r="I16" s="158" t="str">
        <f t="shared" si="3"/>
        <v>hh</v>
      </c>
      <c r="J16" s="94" t="str">
        <f>$K$37</f>
        <v>hh</v>
      </c>
      <c r="K16" s="109" t="str">
        <f>IF($CG$48+$CG$49&gt;0,$CG$49,"")</f>
        <v/>
      </c>
      <c r="L16" s="110" t="s">
        <v>4</v>
      </c>
      <c r="M16" s="111" t="str">
        <f>IF($CG$48+$CG$49&gt;0,$CG$48,"")</f>
        <v/>
      </c>
      <c r="N16" s="115" t="str">
        <f>IF($CD$54+$CD$55&gt;0,$CD$55,"")</f>
        <v/>
      </c>
      <c r="O16" s="110" t="s">
        <v>4</v>
      </c>
      <c r="P16" s="111" t="str">
        <f>IF($CD$54+$CD$55&gt;0,$CD$54,"")</f>
        <v/>
      </c>
      <c r="Q16" s="115" t="str">
        <f>IF($CG$20+$CG$21&gt;0,$CG$21,"")</f>
        <v/>
      </c>
      <c r="R16" s="110" t="s">
        <v>4</v>
      </c>
      <c r="S16" s="111" t="str">
        <f>IF($CG$20+$CG$21&gt;0,$CG$20,"")</f>
        <v/>
      </c>
      <c r="T16" s="115" t="str">
        <f>IF($CA$42+$CA$43&gt;0,$CA$43,"")</f>
        <v/>
      </c>
      <c r="U16" s="147" t="s">
        <v>4</v>
      </c>
      <c r="V16" s="111" t="str">
        <f>IF($CA$42+$CA$43&gt;0,$CA$42,"")</f>
        <v/>
      </c>
      <c r="W16" s="115" t="str">
        <f>IF($BX$39+$BX$40&gt;0,$BX$40,"")</f>
        <v/>
      </c>
      <c r="X16" s="116" t="s">
        <v>4</v>
      </c>
      <c r="Y16" s="111" t="str">
        <f>IF($BX$39+$BX$40&gt;0,$BX$39,"")</f>
        <v/>
      </c>
      <c r="Z16" s="115" t="str">
        <f>IF($BO$42+$BO$43&gt;0,$BO$43,"")</f>
        <v/>
      </c>
      <c r="AA16" s="116" t="s">
        <v>4</v>
      </c>
      <c r="AB16" s="116" t="str">
        <f>IF($BO$42+$BO$43&gt;0,$BO$42,"")</f>
        <v/>
      </c>
      <c r="AC16" s="115" t="str">
        <f>IF($BO$17+$BO$18&gt;0,$BO$18,"")</f>
        <v/>
      </c>
      <c r="AD16" s="116" t="s">
        <v>4</v>
      </c>
      <c r="AE16" s="111" t="str">
        <f>IF($BO$17+$BO$18&gt;0,$BO$17,"")</f>
        <v/>
      </c>
      <c r="AF16" s="112"/>
      <c r="AG16" s="113"/>
      <c r="AH16" s="114"/>
      <c r="AI16" s="115" t="str">
        <f>IF($CD$26+$CD$27&gt;0,$CD$26,"")</f>
        <v/>
      </c>
      <c r="AJ16" s="110" t="s">
        <v>4</v>
      </c>
      <c r="AK16" s="111" t="str">
        <f>IF($CD$26+$CD$27&gt;0,$CD$27,"")</f>
        <v/>
      </c>
      <c r="AL16" s="115" t="str">
        <f>IF($CA$20+$CA$21&gt;0,$CA$20,"")</f>
        <v/>
      </c>
      <c r="AM16" s="110" t="s">
        <v>4</v>
      </c>
      <c r="AN16" s="111" t="str">
        <f>IF($CA$20+$CA$21&gt;0,$CA$21,"")</f>
        <v/>
      </c>
      <c r="AO16" s="115" t="str">
        <f>IF($BU$20+$BU$21&gt;0,$BU$20,"")</f>
        <v/>
      </c>
      <c r="AP16" s="110" t="s">
        <v>4</v>
      </c>
      <c r="AQ16" s="111" t="str">
        <f>IF($BU$20+$BU$21&gt;0,$BU$21,"")</f>
        <v/>
      </c>
      <c r="AR16" s="115" t="str">
        <f>IF($BX$14+$BX$15&gt;0,$BX$14,"")</f>
        <v/>
      </c>
      <c r="AS16" s="110" t="s">
        <v>4</v>
      </c>
      <c r="AT16" s="111" t="str">
        <f>IF($BX$14+$BX$15&gt;0,$BX$15,"")</f>
        <v/>
      </c>
      <c r="AU16" s="115" t="str">
        <f>IF($CJ$14+$CJ$15&gt;0,$CJ$14,"")</f>
        <v/>
      </c>
      <c r="AV16" s="110" t="s">
        <v>4</v>
      </c>
      <c r="AW16" s="111" t="str">
        <f>IF($CJ$14+$CJ$15&gt;0,$CJ$15,"")</f>
        <v/>
      </c>
      <c r="AX16" s="115" t="str">
        <f>IF($BR$17+$BR$18&gt;0,$BR$17,"")</f>
        <v/>
      </c>
      <c r="AY16" s="110" t="s">
        <v>4</v>
      </c>
      <c r="AZ16" s="111" t="str">
        <f>IF($BR$17+$BR$18&gt;0,$BR$18,"")</f>
        <v/>
      </c>
      <c r="BA16" s="115" t="str">
        <f>IF($BR$39+$BR$40&gt;0,$BR$39,"")</f>
        <v/>
      </c>
      <c r="BB16" s="110" t="s">
        <v>4</v>
      </c>
      <c r="BC16" s="111" t="str">
        <f>IF($BR$39+$BR$40&gt;0,$BR$40,"")</f>
        <v/>
      </c>
      <c r="BD16" s="115" t="str">
        <f>IF($BU$54+$BU$55&gt;0,$BU$54,"")</f>
        <v/>
      </c>
      <c r="BE16" s="110" t="s">
        <v>4</v>
      </c>
      <c r="BF16" s="117" t="str">
        <f>IF($BU$54+$BU$55&gt;0,$BU$55,"")</f>
        <v/>
      </c>
      <c r="BG16" s="118">
        <f t="shared" si="4"/>
        <v>0</v>
      </c>
      <c r="BH16" s="119" t="s">
        <v>4</v>
      </c>
      <c r="BI16" s="120">
        <f t="shared" si="5"/>
        <v>0</v>
      </c>
      <c r="BJ16" s="121">
        <f t="shared" si="6"/>
        <v>0</v>
      </c>
      <c r="BK16" s="122">
        <f t="shared" si="9"/>
        <v>0</v>
      </c>
      <c r="BL16" s="156">
        <f t="shared" si="7"/>
        <v>8</v>
      </c>
      <c r="BM16" s="233"/>
      <c r="BN16" s="243"/>
      <c r="BO16" s="277"/>
      <c r="BP16" s="243"/>
      <c r="BQ16" s="243"/>
      <c r="BR16" s="277"/>
      <c r="BS16" s="243"/>
      <c r="BT16" s="243"/>
      <c r="BU16" s="277"/>
      <c r="BV16" s="217"/>
      <c r="BW16" s="217"/>
      <c r="BX16" s="281"/>
      <c r="BY16" s="217"/>
      <c r="BZ16" s="217"/>
      <c r="CA16" s="281"/>
      <c r="CB16" s="189"/>
      <c r="CC16" s="189"/>
      <c r="CD16" s="281"/>
      <c r="CE16" s="217"/>
      <c r="CF16" s="378"/>
      <c r="CG16" s="387"/>
      <c r="CH16" s="388"/>
      <c r="CI16" s="189"/>
      <c r="CJ16" s="281"/>
      <c r="CK16" s="271"/>
      <c r="CL16" s="255"/>
    </row>
    <row r="17" spans="1:90" s="82" customFormat="1" ht="34.950000000000003" customHeight="1" x14ac:dyDescent="0.25">
      <c r="A17" s="194"/>
      <c r="B17" s="87">
        <f t="shared" si="0"/>
        <v>1.0117</v>
      </c>
      <c r="C17" s="88">
        <f t="shared" si="1"/>
        <v>9</v>
      </c>
      <c r="D17" s="128" t="str">
        <f>$K$39</f>
        <v>ii</v>
      </c>
      <c r="E17" s="90">
        <f>$BJ$17</f>
        <v>0</v>
      </c>
      <c r="F17" s="91">
        <f t="shared" si="8"/>
        <v>0</v>
      </c>
      <c r="G17" s="92">
        <f>SMALL($B$9:$B$24,9)</f>
        <v>1.0117</v>
      </c>
      <c r="H17" s="130">
        <f t="shared" si="2"/>
        <v>9</v>
      </c>
      <c r="I17" s="158" t="str">
        <f t="shared" si="3"/>
        <v>ii</v>
      </c>
      <c r="J17" s="94" t="str">
        <f>$K$39</f>
        <v>ii</v>
      </c>
      <c r="K17" s="109" t="str">
        <f>IF($BX$11+$BX$12&gt;0,$BX$12,"")</f>
        <v/>
      </c>
      <c r="L17" s="110" t="s">
        <v>4</v>
      </c>
      <c r="M17" s="111" t="str">
        <f>IF($BX$11+$BX$12&gt;0,$BX$11,"")</f>
        <v/>
      </c>
      <c r="N17" s="115" t="str">
        <f>IF($BU$36+$BU$37&gt;0,$BU$37,"")</f>
        <v/>
      </c>
      <c r="O17" s="110" t="s">
        <v>4</v>
      </c>
      <c r="P17" s="111" t="str">
        <f>IF($BU$36+$BU$37&gt;0,$BU$36,"")</f>
        <v/>
      </c>
      <c r="Q17" s="115" t="str">
        <f>IF($BU$29+$BU$30&gt;0,$BU$30,"")</f>
        <v/>
      </c>
      <c r="R17" s="110" t="s">
        <v>4</v>
      </c>
      <c r="S17" s="111" t="str">
        <f>IF($BU$29+$BU$30&gt;0,$BU$29,"")</f>
        <v/>
      </c>
      <c r="T17" s="115" t="str">
        <f>IF($BR$20+$BR$21&gt;0,$BR$21,"")</f>
        <v/>
      </c>
      <c r="U17" s="110" t="s">
        <v>4</v>
      </c>
      <c r="V17" s="111" t="str">
        <f>IF($BR$20+$BR$21&gt;0,$BR$20,"")</f>
        <v/>
      </c>
      <c r="W17" s="115" t="str">
        <f>IF($CJ$29+$CJ$30&gt;0,$CJ$30,"")</f>
        <v/>
      </c>
      <c r="X17" s="110" t="s">
        <v>4</v>
      </c>
      <c r="Y17" s="111" t="str">
        <f>IF($CJ$29+$CJ$30&gt;0,$CJ$29,"")</f>
        <v/>
      </c>
      <c r="Z17" s="115" t="str">
        <f>IF($BR$36+$BR$37&gt;0,$BR$37,"")</f>
        <v/>
      </c>
      <c r="AA17" s="110" t="s">
        <v>4</v>
      </c>
      <c r="AB17" s="116" t="str">
        <f>IF($BR$36+$BR$37&gt;0,$BR$36,"")</f>
        <v/>
      </c>
      <c r="AC17" s="115" t="str">
        <f>IF($CA$17+$CA$18&gt;0,$CA$18,"")</f>
        <v/>
      </c>
      <c r="AD17" s="110" t="s">
        <v>4</v>
      </c>
      <c r="AE17" s="111" t="str">
        <f>IF($CA$17+$CA$18&gt;0,$CA$17,"")</f>
        <v/>
      </c>
      <c r="AF17" s="115" t="str">
        <f>IF($CD$26+$CD$27&gt;0,$CD$27,"")</f>
        <v/>
      </c>
      <c r="AG17" s="110" t="s">
        <v>4</v>
      </c>
      <c r="AH17" s="111" t="str">
        <f>IF($CD$26+$CD$27&gt;0,$CD$26,"")</f>
        <v/>
      </c>
      <c r="AI17" s="112"/>
      <c r="AJ17" s="113"/>
      <c r="AK17" s="114"/>
      <c r="AL17" s="115" t="str">
        <f>IF($BO$20+$BO$21&gt;0,$BO$20,"")</f>
        <v/>
      </c>
      <c r="AM17" s="110" t="s">
        <v>4</v>
      </c>
      <c r="AN17" s="111" t="str">
        <f>IF($BO$20+$BO$21&gt;0,$BO$21,"")</f>
        <v/>
      </c>
      <c r="AO17" s="115" t="str">
        <f>IF($BO$45+$BO$46&gt;0,$BO$45,"")</f>
        <v/>
      </c>
      <c r="AP17" s="110" t="s">
        <v>4</v>
      </c>
      <c r="AQ17" s="111" t="str">
        <f>IF($BO$45+$BO$46&gt;0,$BO$46,"")</f>
        <v/>
      </c>
      <c r="AR17" s="115" t="str">
        <f>IF($CA$45+$CA$46&gt;0,$CA$45,"")</f>
        <v/>
      </c>
      <c r="AS17" s="110" t="s">
        <v>4</v>
      </c>
      <c r="AT17" s="111" t="str">
        <f>IF($CA$45+$CA$46&gt;0,$CA$46,"")</f>
        <v/>
      </c>
      <c r="AU17" s="115" t="str">
        <f>IF($CD$42+$CD$43&gt;0,$CD$42,"")</f>
        <v/>
      </c>
      <c r="AV17" s="110" t="s">
        <v>4</v>
      </c>
      <c r="AW17" s="111" t="str">
        <f>IF($CD$42+$CD$43&gt;0,$CD$43,"")</f>
        <v/>
      </c>
      <c r="AX17" s="115" t="str">
        <f>IF($BX$54+$BX$55&gt;0,$BX$54,"")</f>
        <v/>
      </c>
      <c r="AY17" s="110" t="s">
        <v>4</v>
      </c>
      <c r="AZ17" s="111" t="str">
        <f>IF($BX$54+$BX$55&gt;0,$BX$55,"")</f>
        <v/>
      </c>
      <c r="BA17" s="115" t="str">
        <f>IF($CG$39+$CG$40&gt;0,$CG$39,"")</f>
        <v/>
      </c>
      <c r="BB17" s="110" t="s">
        <v>4</v>
      </c>
      <c r="BC17" s="111" t="str">
        <f>IF($CG$39+$CG$40&gt;0,$CG$40,"")</f>
        <v/>
      </c>
      <c r="BD17" s="115" t="str">
        <f>IF($CG$14+$CG$15&gt;0,$CG$14,"")</f>
        <v/>
      </c>
      <c r="BE17" s="110" t="s">
        <v>4</v>
      </c>
      <c r="BF17" s="117" t="str">
        <f>IF($CG$14+$CG$15&gt;0,$CG$15,"")</f>
        <v/>
      </c>
      <c r="BG17" s="118">
        <f t="shared" si="4"/>
        <v>0</v>
      </c>
      <c r="BH17" s="119" t="s">
        <v>4</v>
      </c>
      <c r="BI17" s="120">
        <f t="shared" si="5"/>
        <v>0</v>
      </c>
      <c r="BJ17" s="121">
        <f t="shared" si="6"/>
        <v>0</v>
      </c>
      <c r="BK17" s="122">
        <f t="shared" si="9"/>
        <v>0</v>
      </c>
      <c r="BL17" s="156">
        <f t="shared" si="7"/>
        <v>9</v>
      </c>
      <c r="BM17" s="233"/>
      <c r="BN17" s="379" t="str">
        <f>$K$36</f>
        <v>gg</v>
      </c>
      <c r="BO17" s="383"/>
      <c r="BP17" s="243"/>
      <c r="BQ17" s="379" t="str">
        <f>$K$37</f>
        <v>hh</v>
      </c>
      <c r="BR17" s="383"/>
      <c r="BS17" s="243"/>
      <c r="BT17" s="379" t="str">
        <f>$K$33</f>
        <v>ee</v>
      </c>
      <c r="BU17" s="383"/>
      <c r="BV17" s="217"/>
      <c r="BW17" s="379" t="str">
        <f>$K$33</f>
        <v>ee</v>
      </c>
      <c r="BX17" s="383"/>
      <c r="BY17" s="217"/>
      <c r="BZ17" s="379" t="str">
        <f>$K$36</f>
        <v>gg</v>
      </c>
      <c r="CA17" s="383"/>
      <c r="CB17" s="189"/>
      <c r="CC17" s="379" t="str">
        <f>$K$30</f>
        <v>cc</v>
      </c>
      <c r="CD17" s="383"/>
      <c r="CE17" s="217"/>
      <c r="CF17" s="379" t="str">
        <f>$K$27</f>
        <v>aa</v>
      </c>
      <c r="CG17" s="383"/>
      <c r="CH17" s="217"/>
      <c r="CI17" s="379" t="str">
        <f>$K$36</f>
        <v>gg</v>
      </c>
      <c r="CJ17" s="383"/>
      <c r="CK17" s="271"/>
      <c r="CL17" s="255"/>
    </row>
    <row r="18" spans="1:90" s="82" customFormat="1" ht="34.950000000000003" customHeight="1" thickBot="1" x14ac:dyDescent="0.3">
      <c r="A18" s="194"/>
      <c r="B18" s="87">
        <f t="shared" si="0"/>
        <v>1.0118</v>
      </c>
      <c r="C18" s="88">
        <f t="shared" si="1"/>
        <v>10</v>
      </c>
      <c r="D18" s="128" t="str">
        <f>$K$40</f>
        <v>jj</v>
      </c>
      <c r="E18" s="90">
        <f>$BJ$18</f>
        <v>0</v>
      </c>
      <c r="F18" s="91">
        <f t="shared" si="8"/>
        <v>0</v>
      </c>
      <c r="G18" s="92">
        <f>SMALL($B$9:$B$24,10)</f>
        <v>1.0118</v>
      </c>
      <c r="H18" s="130">
        <f t="shared" si="2"/>
        <v>10</v>
      </c>
      <c r="I18" s="158" t="str">
        <f t="shared" si="3"/>
        <v>jj</v>
      </c>
      <c r="J18" s="94" t="str">
        <f>$K$40</f>
        <v>jj</v>
      </c>
      <c r="K18" s="109" t="str">
        <f>IF($CJ$8+$CJ$9&gt;0,$CJ$9,"")</f>
        <v/>
      </c>
      <c r="L18" s="110" t="s">
        <v>4</v>
      </c>
      <c r="M18" s="111" t="str">
        <f>IF($CJ$8+$CJ$9&gt;0,$CJ$8,"")</f>
        <v/>
      </c>
      <c r="N18" s="115" t="str">
        <f>IF($CG$8+$CG$9&gt;0,$CG$9,"")</f>
        <v/>
      </c>
      <c r="O18" s="110" t="s">
        <v>4</v>
      </c>
      <c r="P18" s="111" t="str">
        <f>IF($CG$8+$CG$9&gt;0,$CG$8,"")</f>
        <v/>
      </c>
      <c r="Q18" s="115" t="str">
        <f>IF($BR$48+$BR$49&gt;0,$BR$49,"")</f>
        <v/>
      </c>
      <c r="R18" s="110" t="s">
        <v>4</v>
      </c>
      <c r="S18" s="111" t="str">
        <f>IF($BR$48+$BR$49&gt;0,$BR$48,"")</f>
        <v/>
      </c>
      <c r="T18" s="115" t="str">
        <f>IF($BU$45+$BU$46&gt;0,$BU$46,"")</f>
        <v/>
      </c>
      <c r="U18" s="110" t="s">
        <v>4</v>
      </c>
      <c r="V18" s="111" t="str">
        <f>IF($BU$45+$BU$46&gt;0,$BU$45,"")</f>
        <v/>
      </c>
      <c r="W18" s="115" t="str">
        <f>IF($CD$23+$CD$24&gt;0,$CD$24,"")</f>
        <v/>
      </c>
      <c r="X18" s="110" t="s">
        <v>4</v>
      </c>
      <c r="Y18" s="111" t="str">
        <f>IF($CD$23+$CD$24&gt;0,$CD$23,"")</f>
        <v/>
      </c>
      <c r="Z18" s="115" t="str">
        <f>IF($BX$51+$BX$52&gt;0,$BX$52,"")</f>
        <v/>
      </c>
      <c r="AA18" s="110" t="s">
        <v>4</v>
      </c>
      <c r="AB18" s="116" t="str">
        <f>IF($BX$51+$BX$52&gt;0,$BX$51,"")</f>
        <v/>
      </c>
      <c r="AC18" s="115" t="str">
        <f>IF($CD$45+$CD$46&gt;0,$CD$46,"")</f>
        <v/>
      </c>
      <c r="AD18" s="110" t="s">
        <v>4</v>
      </c>
      <c r="AE18" s="111" t="str">
        <f>IF($CD$45+$CD$46&gt;0,$CD$45,"")</f>
        <v/>
      </c>
      <c r="AF18" s="115" t="str">
        <f>IF($CA$20+$CA$21&gt;0,$CA$21,"")</f>
        <v/>
      </c>
      <c r="AG18" s="110" t="s">
        <v>4</v>
      </c>
      <c r="AH18" s="111" t="str">
        <f>IF($CA$20+$CA$21&gt;0,$CA$20,"")</f>
        <v/>
      </c>
      <c r="AI18" s="115" t="str">
        <f>IF($BO$20+$BO$21&gt;0,$BO$21,"")</f>
        <v/>
      </c>
      <c r="AJ18" s="110" t="s">
        <v>4</v>
      </c>
      <c r="AK18" s="111" t="str">
        <f>IF($BO$20+$BO$21&gt;0,$BO$20,"")</f>
        <v/>
      </c>
      <c r="AL18" s="112"/>
      <c r="AM18" s="113"/>
      <c r="AN18" s="114"/>
      <c r="AO18" s="115" t="str">
        <f>IF($BX$8+$BX$9&gt;0,$BX$8,"")</f>
        <v/>
      </c>
      <c r="AP18" s="110" t="s">
        <v>4</v>
      </c>
      <c r="AQ18" s="111" t="str">
        <f>IF($BX$8+$BX$9&gt;0,$BX$9,"")</f>
        <v/>
      </c>
      <c r="AR18" s="115" t="str">
        <f>IF($BO$48+$BO$49&gt;0,$BO$48,"")</f>
        <v/>
      </c>
      <c r="AS18" s="110" t="s">
        <v>4</v>
      </c>
      <c r="AT18" s="111" t="str">
        <f>IF($BO$48+$BO$49&gt;0,$BO$49,"")</f>
        <v/>
      </c>
      <c r="AU18" s="115" t="str">
        <f>IF($BR$11+$BR$12&gt;0,$BR$11,"")</f>
        <v/>
      </c>
      <c r="AV18" s="110" t="s">
        <v>4</v>
      </c>
      <c r="AW18" s="111" t="str">
        <f>IF($BR$11+$BR$12&gt;0,$BR$12,"")</f>
        <v/>
      </c>
      <c r="AX18" s="115" t="str">
        <f>IF($CG$36+$CG$37&gt;0,$CG$36,"")</f>
        <v/>
      </c>
      <c r="AY18" s="110" t="s">
        <v>4</v>
      </c>
      <c r="AZ18" s="111" t="str">
        <f>IF($CG$36+$CG$37&gt;0,$CG$37,"")</f>
        <v/>
      </c>
      <c r="BA18" s="115" t="str">
        <f>IF($BU$11+$BU$12&gt;0,$BU$11,"")</f>
        <v/>
      </c>
      <c r="BB18" s="110" t="s">
        <v>4</v>
      </c>
      <c r="BC18" s="111" t="str">
        <f>IF($BU$11+$BU$12&gt;0,$BU$12,"")</f>
        <v/>
      </c>
      <c r="BD18" s="115" t="str">
        <f>IF($CA$48+$CA$49&gt;0,$CA$48,"")</f>
        <v/>
      </c>
      <c r="BE18" s="110" t="s">
        <v>4</v>
      </c>
      <c r="BF18" s="117" t="str">
        <f>IF($CA$48+$CA$49&gt;0,$CA$49,"")</f>
        <v/>
      </c>
      <c r="BG18" s="118">
        <f t="shared" si="4"/>
        <v>0</v>
      </c>
      <c r="BH18" s="119" t="s">
        <v>4</v>
      </c>
      <c r="BI18" s="120">
        <f t="shared" si="5"/>
        <v>0</v>
      </c>
      <c r="BJ18" s="121">
        <f t="shared" si="6"/>
        <v>0</v>
      </c>
      <c r="BK18" s="122">
        <f t="shared" si="9"/>
        <v>0</v>
      </c>
      <c r="BL18" s="156">
        <f t="shared" si="7"/>
        <v>10</v>
      </c>
      <c r="BM18" s="233"/>
      <c r="BN18" s="380" t="str">
        <f>$K$37</f>
        <v>hh</v>
      </c>
      <c r="BO18" s="384"/>
      <c r="BP18" s="243"/>
      <c r="BQ18" s="380" t="str">
        <f>$K$46</f>
        <v>nn</v>
      </c>
      <c r="BR18" s="384"/>
      <c r="BS18" s="243"/>
      <c r="BT18" s="380" t="str">
        <f>$K$49</f>
        <v>pp</v>
      </c>
      <c r="BU18" s="384"/>
      <c r="BV18" s="217"/>
      <c r="BW18" s="380" t="str">
        <f>$K$45</f>
        <v>mm</v>
      </c>
      <c r="BX18" s="384"/>
      <c r="BY18" s="217"/>
      <c r="BZ18" s="380" t="str">
        <f>$K$39</f>
        <v>ii</v>
      </c>
      <c r="CA18" s="384"/>
      <c r="CB18" s="189"/>
      <c r="CC18" s="380" t="str">
        <f>$K$46</f>
        <v>nn</v>
      </c>
      <c r="CD18" s="384"/>
      <c r="CE18" s="217"/>
      <c r="CF18" s="380" t="str">
        <f>$K$43</f>
        <v>ll</v>
      </c>
      <c r="CG18" s="384"/>
      <c r="CH18" s="217"/>
      <c r="CI18" s="380" t="str">
        <f>$K$48</f>
        <v>oo</v>
      </c>
      <c r="CJ18" s="384"/>
      <c r="CK18" s="271"/>
      <c r="CL18" s="255"/>
    </row>
    <row r="19" spans="1:90" s="82" customFormat="1" ht="34.950000000000003" customHeight="1" x14ac:dyDescent="0.25">
      <c r="A19" s="194"/>
      <c r="B19" s="87">
        <f t="shared" si="0"/>
        <v>1.0119</v>
      </c>
      <c r="C19" s="88">
        <f t="shared" si="1"/>
        <v>11</v>
      </c>
      <c r="D19" s="89" t="str">
        <f>$K$42</f>
        <v>kk</v>
      </c>
      <c r="E19" s="90">
        <f>$BJ$19</f>
        <v>0</v>
      </c>
      <c r="F19" s="91">
        <f t="shared" si="8"/>
        <v>0</v>
      </c>
      <c r="G19" s="92">
        <f>SMALL($B$9:$B$24,11)</f>
        <v>1.0119</v>
      </c>
      <c r="H19" s="130">
        <f t="shared" si="2"/>
        <v>11</v>
      </c>
      <c r="I19" s="158" t="str">
        <f t="shared" si="3"/>
        <v>kk</v>
      </c>
      <c r="J19" s="94" t="str">
        <f>$K$42</f>
        <v>kk</v>
      </c>
      <c r="K19" s="109" t="str">
        <f>IF($BX$42+$BX$43&gt;0,$BX$43,"")</f>
        <v/>
      </c>
      <c r="L19" s="110" t="s">
        <v>4</v>
      </c>
      <c r="M19" s="111" t="str">
        <f>IF($BX$42+$BX$43&gt;0,$BX$42,"")</f>
        <v/>
      </c>
      <c r="N19" s="115" t="str">
        <f>IF($CJ$11+$CJ$12&gt;0,$CJ$12,"")</f>
        <v/>
      </c>
      <c r="O19" s="110" t="s">
        <v>4</v>
      </c>
      <c r="P19" s="111" t="str">
        <f>IF($CJ$11+$CJ$12&gt;0,$CJ$11,"")</f>
        <v/>
      </c>
      <c r="Q19" s="115" t="str">
        <f>IF($CG$42+$CG$43&gt;0,$CG$43,"")</f>
        <v/>
      </c>
      <c r="R19" s="110" t="s">
        <v>4</v>
      </c>
      <c r="S19" s="111" t="str">
        <f>IF($CG$42+$CG$43&gt;0,$CG$42,"")</f>
        <v/>
      </c>
      <c r="T19" s="115" t="str">
        <f>IF($CD$20+$CD$21&gt;0,$CD$21,"")</f>
        <v/>
      </c>
      <c r="U19" s="110" t="s">
        <v>4</v>
      </c>
      <c r="V19" s="111" t="str">
        <f>IF($CD$20+$CD$21&gt;0,$CD$20,"")</f>
        <v/>
      </c>
      <c r="W19" s="115" t="str">
        <f>IF($BR$54+$BR$55&gt;0,$BR$55,"")</f>
        <v/>
      </c>
      <c r="X19" s="110" t="s">
        <v>4</v>
      </c>
      <c r="Y19" s="111" t="str">
        <f>IF($BR$54+$BR$55&gt;0,$BR$54,"")</f>
        <v/>
      </c>
      <c r="Z19" s="115" t="str">
        <f>IF($CG$29+$CG$30&gt;0,$CG$30,"")</f>
        <v/>
      </c>
      <c r="AA19" s="110" t="s">
        <v>4</v>
      </c>
      <c r="AB19" s="116" t="str">
        <f>IF($CG$29+$CG$30&gt;0,$CG$29,"")</f>
        <v/>
      </c>
      <c r="AC19" s="115" t="str">
        <f>IF($BU$51+$BU$52&gt;0,$BU$52,"")</f>
        <v/>
      </c>
      <c r="AD19" s="110" t="s">
        <v>4</v>
      </c>
      <c r="AE19" s="111" t="str">
        <f>IF($BU$51+$BU$52&gt;0,$BU$51,"")</f>
        <v/>
      </c>
      <c r="AF19" s="115" t="str">
        <f>IF($BU$20+$BU$21&gt;0,$BU$21,"")</f>
        <v/>
      </c>
      <c r="AG19" s="110" t="s">
        <v>4</v>
      </c>
      <c r="AH19" s="111" t="str">
        <f>IF($BU$20+$BU$21&gt;0,$BU$20,"")</f>
        <v/>
      </c>
      <c r="AI19" s="115" t="str">
        <f>IF($BO$45+$BO$46&gt;0,$BO$46,"")</f>
        <v/>
      </c>
      <c r="AJ19" s="110" t="s">
        <v>4</v>
      </c>
      <c r="AK19" s="111" t="str">
        <f>IF($BO$45+$BO$46&gt;0,$BO$45,"")</f>
        <v/>
      </c>
      <c r="AL19" s="115" t="str">
        <f>IF($BX$8+$BX$9&gt;0,$BX$9,"")</f>
        <v/>
      </c>
      <c r="AM19" s="110" t="s">
        <v>4</v>
      </c>
      <c r="AN19" s="111" t="str">
        <f>IF($BX$8+$BX$9&gt;0,$BX$8,"")</f>
        <v/>
      </c>
      <c r="AO19" s="148"/>
      <c r="AP19" s="151"/>
      <c r="AQ19" s="150"/>
      <c r="AR19" s="115" t="str">
        <f>IF($BO$23+$BO$24&gt;0,$BO$23,"")</f>
        <v/>
      </c>
      <c r="AS19" s="110" t="s">
        <v>4</v>
      </c>
      <c r="AT19" s="111" t="str">
        <f>IF($BO$23+$BO$24&gt;0,$BO$24,"")</f>
        <v/>
      </c>
      <c r="AU19" s="115" t="str">
        <f>IF($CA$23+$CA$24&gt;0,$CA$23,"")</f>
        <v/>
      </c>
      <c r="AV19" s="110" t="s">
        <v>4</v>
      </c>
      <c r="AW19" s="111" t="str">
        <f>IF($CA$23+$CA$24&gt;0,$CA$24,"")</f>
        <v/>
      </c>
      <c r="AX19" s="115" t="str">
        <f>IF($CA$54+$CA$55&gt;0,$CA$54,"")</f>
        <v/>
      </c>
      <c r="AY19" s="110" t="s">
        <v>4</v>
      </c>
      <c r="AZ19" s="111" t="str">
        <f>IF($CA$54+$CA$55&gt;0,$CA$55,"")</f>
        <v/>
      </c>
      <c r="BA19" s="115" t="str">
        <f>IF($BR$14+$BR$15&gt;0,$BR$14,"")</f>
        <v/>
      </c>
      <c r="BB19" s="110" t="s">
        <v>4</v>
      </c>
      <c r="BC19" s="111" t="str">
        <f>IF($BR$14+$BR$15&gt;0,$BR$15,"")</f>
        <v/>
      </c>
      <c r="BD19" s="115" t="str">
        <f>IF($CD$39+$CD$40&gt;0,$CD$39,"")</f>
        <v/>
      </c>
      <c r="BE19" s="110" t="s">
        <v>4</v>
      </c>
      <c r="BF19" s="117" t="str">
        <f>IF($CD$39+$CD$40&gt;0,$CD$40,"")</f>
        <v/>
      </c>
      <c r="BG19" s="118">
        <f t="shared" si="4"/>
        <v>0</v>
      </c>
      <c r="BH19" s="119" t="s">
        <v>4</v>
      </c>
      <c r="BI19" s="120">
        <f t="shared" si="5"/>
        <v>0</v>
      </c>
      <c r="BJ19" s="121">
        <f t="shared" si="6"/>
        <v>0</v>
      </c>
      <c r="BK19" s="122">
        <f t="shared" si="9"/>
        <v>0</v>
      </c>
      <c r="BL19" s="156">
        <f t="shared" si="7"/>
        <v>11</v>
      </c>
      <c r="BM19" s="233"/>
      <c r="BN19" s="217"/>
      <c r="BO19" s="281"/>
      <c r="BP19" s="243"/>
      <c r="BQ19" s="217"/>
      <c r="BR19" s="281"/>
      <c r="BS19" s="243"/>
      <c r="BT19" s="217"/>
      <c r="BU19" s="281"/>
      <c r="BV19" s="217"/>
      <c r="BW19" s="217"/>
      <c r="BX19" s="281"/>
      <c r="BY19" s="217"/>
      <c r="BZ19" s="217"/>
      <c r="CA19" s="281"/>
      <c r="CB19" s="189"/>
      <c r="CC19" s="217"/>
      <c r="CD19" s="281"/>
      <c r="CE19" s="217"/>
      <c r="CF19" s="217"/>
      <c r="CG19" s="281"/>
      <c r="CH19" s="217"/>
      <c r="CI19" s="217"/>
      <c r="CJ19" s="281"/>
      <c r="CK19" s="271"/>
      <c r="CL19" s="255"/>
    </row>
    <row r="20" spans="1:90" s="82" customFormat="1" ht="34.950000000000003" customHeight="1" x14ac:dyDescent="0.25">
      <c r="A20" s="194"/>
      <c r="B20" s="87">
        <f t="shared" si="0"/>
        <v>1.012</v>
      </c>
      <c r="C20" s="88">
        <f t="shared" si="1"/>
        <v>12</v>
      </c>
      <c r="D20" s="89" t="str">
        <f>$K$43</f>
        <v>ll</v>
      </c>
      <c r="E20" s="90">
        <f>$BJ$20</f>
        <v>0</v>
      </c>
      <c r="F20" s="91">
        <f t="shared" si="8"/>
        <v>0</v>
      </c>
      <c r="G20" s="92">
        <f>SMALL($B$9:$B$24,12)</f>
        <v>1.012</v>
      </c>
      <c r="H20" s="130">
        <f t="shared" si="2"/>
        <v>12</v>
      </c>
      <c r="I20" s="158" t="str">
        <f t="shared" si="3"/>
        <v>ll</v>
      </c>
      <c r="J20" s="94" t="str">
        <f>$K$43</f>
        <v>ll</v>
      </c>
      <c r="K20" s="109" t="str">
        <f>IF($CG$17+$CG$18&gt;0,$CG$18,"")</f>
        <v/>
      </c>
      <c r="L20" s="110" t="s">
        <v>4</v>
      </c>
      <c r="M20" s="111" t="str">
        <f>IF($CG$17+$CG$18&gt;0,$CG$17,"")</f>
        <v/>
      </c>
      <c r="N20" s="115" t="str">
        <f>IF($BX$36+$BX$37&gt;0,$BX$37,"")</f>
        <v/>
      </c>
      <c r="O20" s="110" t="s">
        <v>4</v>
      </c>
      <c r="P20" s="111" t="str">
        <f>IF($BX$36+$BX$37&gt;0,$BX$36,"")</f>
        <v/>
      </c>
      <c r="Q20" s="115" t="str">
        <f>IF($CJ$23+$CJ$24&gt;0,$CJ$24,"")</f>
        <v/>
      </c>
      <c r="R20" s="110" t="s">
        <v>4</v>
      </c>
      <c r="S20" s="111" t="str">
        <f>IF($CJ$23+$CJ$24&gt;0,$CJ$23,"")</f>
        <v/>
      </c>
      <c r="T20" s="115" t="str">
        <f>IF($BR$51+$BR$52&gt;0,$BR$52,"")</f>
        <v/>
      </c>
      <c r="U20" s="110" t="s">
        <v>4</v>
      </c>
      <c r="V20" s="111" t="str">
        <f>IF($BR$51+$BR$52&gt;0,$BR$51,"")</f>
        <v/>
      </c>
      <c r="W20" s="115" t="str">
        <f>IF($BR$23+$BR$24&gt;0,$BR$24,"")</f>
        <v/>
      </c>
      <c r="X20" s="110" t="s">
        <v>4</v>
      </c>
      <c r="Y20" s="111" t="str">
        <f>IF($BR$23+$BR$24&gt;0,$BR$23,"")</f>
        <v/>
      </c>
      <c r="Z20" s="115" t="str">
        <f>IF($BU$48+$BU$49&gt;0,$BU$49,"")</f>
        <v/>
      </c>
      <c r="AA20" s="110" t="s">
        <v>4</v>
      </c>
      <c r="AB20" s="116" t="str">
        <f>IF($BU$48+$BU$49&gt;0,$BU$48,"")</f>
        <v/>
      </c>
      <c r="AC20" s="115" t="str">
        <f>IF($CG$54+$CG$55&gt;0,$CG$55,"")</f>
        <v/>
      </c>
      <c r="AD20" s="110" t="s">
        <v>4</v>
      </c>
      <c r="AE20" s="111" t="str">
        <f>IF($CG$54+$CG$55&gt;0,$CG$54,"")</f>
        <v/>
      </c>
      <c r="AF20" s="115" t="str">
        <f>IF($BX$14+$BX$15&gt;0,$BX$15,"")</f>
        <v/>
      </c>
      <c r="AG20" s="110" t="s">
        <v>4</v>
      </c>
      <c r="AH20" s="111" t="str">
        <f>IF($BX$14+$BX$15&gt;0,$BX$14,"")</f>
        <v/>
      </c>
      <c r="AI20" s="115" t="str">
        <f>IF($CA$45+$CA$46&gt;0,$CA$46,"")</f>
        <v/>
      </c>
      <c r="AJ20" s="110" t="s">
        <v>4</v>
      </c>
      <c r="AK20" s="111" t="str">
        <f>IF($CA$45+$CA$46&gt;0,$CA$45,"")</f>
        <v/>
      </c>
      <c r="AL20" s="115" t="str">
        <f>IF($BO$48+$BO$49&gt;0,$BO$49,"")</f>
        <v/>
      </c>
      <c r="AM20" s="110" t="s">
        <v>4</v>
      </c>
      <c r="AN20" s="111" t="str">
        <f>IF($BO$48+$BO$49&gt;0,$BO$48,"")</f>
        <v/>
      </c>
      <c r="AO20" s="115" t="str">
        <f>IF($BO$23+$BO$24&gt;0,$BO$24,"")</f>
        <v/>
      </c>
      <c r="AP20" s="110" t="s">
        <v>4</v>
      </c>
      <c r="AQ20" s="111" t="str">
        <f>IF($BO$23+$BO$24&gt;0,$BO$23,"")</f>
        <v/>
      </c>
      <c r="AR20" s="148"/>
      <c r="AS20" s="149"/>
      <c r="AT20" s="150"/>
      <c r="AU20" s="115" t="str">
        <f>IF($BU$8+$BU$9&gt;0,$BU$8,"")</f>
        <v/>
      </c>
      <c r="AV20" s="110" t="s">
        <v>4</v>
      </c>
      <c r="AW20" s="111" t="str">
        <f>IF($BU$8+$BU$9&gt;0,$BU$9,"")</f>
        <v/>
      </c>
      <c r="AX20" s="115" t="str">
        <f>IF($CD$36+$CD$37&gt;0,$CD$36,"")</f>
        <v/>
      </c>
      <c r="AY20" s="110" t="s">
        <v>4</v>
      </c>
      <c r="AZ20" s="111" t="str">
        <f>IF($CD$36+$CD$37&gt;0,$CD$37,"")</f>
        <v/>
      </c>
      <c r="BA20" s="115" t="str">
        <f>IF($CA$26+$CA$27&gt;0,$CA$26,"")</f>
        <v/>
      </c>
      <c r="BB20" s="110" t="s">
        <v>4</v>
      </c>
      <c r="BC20" s="111" t="str">
        <f>IF($CA$26+$CA$27&gt;0,$CA$27,"")</f>
        <v/>
      </c>
      <c r="BD20" s="115" t="str">
        <f>IF($CD$8+$CD$9&gt;0,$CD$8,"")</f>
        <v/>
      </c>
      <c r="BE20" s="110" t="s">
        <v>4</v>
      </c>
      <c r="BF20" s="117" t="str">
        <f>IF($CD$8+$CD$9&gt;0,$CD$9,"")</f>
        <v/>
      </c>
      <c r="BG20" s="118">
        <f t="shared" si="4"/>
        <v>0</v>
      </c>
      <c r="BH20" s="119" t="s">
        <v>4</v>
      </c>
      <c r="BI20" s="120">
        <f t="shared" si="5"/>
        <v>0</v>
      </c>
      <c r="BJ20" s="121">
        <f t="shared" si="6"/>
        <v>0</v>
      </c>
      <c r="BK20" s="122">
        <f t="shared" si="9"/>
        <v>0</v>
      </c>
      <c r="BL20" s="156">
        <f t="shared" si="7"/>
        <v>12</v>
      </c>
      <c r="BM20" s="233"/>
      <c r="BN20" s="379" t="str">
        <f>$K$39</f>
        <v>ii</v>
      </c>
      <c r="BO20" s="383"/>
      <c r="BP20" s="243"/>
      <c r="BQ20" s="306" t="str">
        <f>$K$31</f>
        <v>dd</v>
      </c>
      <c r="BR20" s="307"/>
      <c r="BS20" s="243"/>
      <c r="BT20" s="304" t="str">
        <f>$K$37</f>
        <v>hh</v>
      </c>
      <c r="BU20" s="307"/>
      <c r="BV20" s="217"/>
      <c r="BW20" s="304" t="str">
        <f>$K$34</f>
        <v>ff</v>
      </c>
      <c r="BX20" s="307"/>
      <c r="BY20" s="217"/>
      <c r="BZ20" s="381" t="str">
        <f>$K$37</f>
        <v>hh</v>
      </c>
      <c r="CA20" s="385"/>
      <c r="CB20" s="189"/>
      <c r="CC20" s="381" t="str">
        <f>$K$31</f>
        <v>dd</v>
      </c>
      <c r="CD20" s="385"/>
      <c r="CE20" s="217"/>
      <c r="CF20" s="381" t="str">
        <f>$K$30</f>
        <v>cc</v>
      </c>
      <c r="CG20" s="385"/>
      <c r="CH20" s="217"/>
      <c r="CI20" s="381" t="str">
        <f>$K$34</f>
        <v>ff</v>
      </c>
      <c r="CJ20" s="385"/>
      <c r="CK20" s="271"/>
      <c r="CL20" s="255"/>
    </row>
    <row r="21" spans="1:90" s="82" customFormat="1" ht="34.950000000000003" customHeight="1" thickBot="1" x14ac:dyDescent="0.3">
      <c r="A21" s="194"/>
      <c r="B21" s="87">
        <f t="shared" si="0"/>
        <v>1.0121</v>
      </c>
      <c r="C21" s="88">
        <f t="shared" si="1"/>
        <v>13</v>
      </c>
      <c r="D21" s="89" t="str">
        <f>$K$45</f>
        <v>mm</v>
      </c>
      <c r="E21" s="90">
        <f>$BJ$21</f>
        <v>0</v>
      </c>
      <c r="F21" s="91">
        <f t="shared" si="8"/>
        <v>0</v>
      </c>
      <c r="G21" s="92">
        <f>SMALL($B$9:$B$24,13)</f>
        <v>1.0121</v>
      </c>
      <c r="H21" s="130">
        <f t="shared" si="2"/>
        <v>13</v>
      </c>
      <c r="I21" s="158" t="str">
        <f t="shared" si="3"/>
        <v>mm</v>
      </c>
      <c r="J21" s="94" t="str">
        <f>$K$45</f>
        <v>mm</v>
      </c>
      <c r="K21" s="109" t="str">
        <f>IF($CD$11+$CD$12&gt;0,$CD$12,"")</f>
        <v/>
      </c>
      <c r="L21" s="110" t="s">
        <v>4</v>
      </c>
      <c r="M21" s="111" t="str">
        <f>IF($CD$11+$CD$12&gt;0,$CD$11,"")</f>
        <v/>
      </c>
      <c r="N21" s="115" t="str">
        <f>IF($BR$45+$BR$46&gt;0,$BR$46,"")</f>
        <v/>
      </c>
      <c r="O21" s="110" t="s">
        <v>4</v>
      </c>
      <c r="P21" s="111" t="str">
        <f>IF($BR$45+$BR$46&gt;0,$BR$45,"")</f>
        <v/>
      </c>
      <c r="Q21" s="115" t="str">
        <f>IF($BU$39+$BU$40&gt;0,$BU$40,"")</f>
        <v/>
      </c>
      <c r="R21" s="110" t="s">
        <v>4</v>
      </c>
      <c r="S21" s="111" t="str">
        <f>IF($BU$39+$BU$40&gt;0,$BU$39,"")</f>
        <v/>
      </c>
      <c r="T21" s="115" t="str">
        <f>IF($CG$23+$CG$24&gt;0,$CG$24,"")</f>
        <v/>
      </c>
      <c r="U21" s="110" t="s">
        <v>4</v>
      </c>
      <c r="V21" s="111" t="str">
        <f>IF($CG$23+$CG$24&gt;0,$CG$23,"")</f>
        <v/>
      </c>
      <c r="W21" s="115" t="str">
        <f>IF($BX$17+$BX$18&gt;0,$BX$18,"")</f>
        <v/>
      </c>
      <c r="X21" s="110" t="s">
        <v>4</v>
      </c>
      <c r="Y21" s="111" t="str">
        <f>IF($BX$17+$BX$18&gt;0,$BX$17,"")</f>
        <v/>
      </c>
      <c r="Z21" s="115" t="str">
        <f>IF($CG$51+$CG$52&gt;0,$CG$52,"")</f>
        <v/>
      </c>
      <c r="AA21" s="110" t="s">
        <v>4</v>
      </c>
      <c r="AB21" s="116" t="str">
        <f>IF($CG$51+$CG$52&gt;0,$CG$51,"")</f>
        <v/>
      </c>
      <c r="AC21" s="115" t="str">
        <f>IF($BX$33+$BX$34&gt;0,$BX$34,"")</f>
        <v/>
      </c>
      <c r="AD21" s="110" t="s">
        <v>4</v>
      </c>
      <c r="AE21" s="111" t="str">
        <f>IF($BX$33+$BX$34&gt;0,$BX$33,"")</f>
        <v/>
      </c>
      <c r="AF21" s="115" t="str">
        <f>IF($CJ$14+$CJ$15&gt;0,$CJ$15,"")</f>
        <v/>
      </c>
      <c r="AG21" s="110" t="s">
        <v>4</v>
      </c>
      <c r="AH21" s="111" t="str">
        <f>IF($CJ$14+$CJ$15&gt;0,$CJ$14,"")</f>
        <v/>
      </c>
      <c r="AI21" s="115" t="str">
        <f>IF($CD$42+$CD$43&gt;0,$CD$43,"")</f>
        <v/>
      </c>
      <c r="AJ21" s="110" t="s">
        <v>4</v>
      </c>
      <c r="AK21" s="111" t="str">
        <f>IF($CD$42+$CD$43&gt;0,$CD$42,"")</f>
        <v/>
      </c>
      <c r="AL21" s="115" t="str">
        <f>IF($BR$11+$BR$12&gt;0,$BR$12,"")</f>
        <v/>
      </c>
      <c r="AM21" s="110" t="s">
        <v>4</v>
      </c>
      <c r="AN21" s="111" t="str">
        <f>IF($BR$11+$BR$12&gt;0,$BR$11,"")</f>
        <v/>
      </c>
      <c r="AO21" s="115" t="str">
        <f>IF($CA$23+$CA$24&gt;0,$CA$24,"")</f>
        <v/>
      </c>
      <c r="AP21" s="110" t="s">
        <v>4</v>
      </c>
      <c r="AQ21" s="111" t="str">
        <f>IF($CA$23+$CA$24&gt;0,$CA$23,"")</f>
        <v/>
      </c>
      <c r="AR21" s="115" t="str">
        <f>IF($BU$8+$BU$9&gt;0,$BU$9,"")</f>
        <v/>
      </c>
      <c r="AS21" s="110" t="s">
        <v>4</v>
      </c>
      <c r="AT21" s="111" t="str">
        <f>IF($BU$8+$BU$9&gt;0,$BU$8,"")</f>
        <v/>
      </c>
      <c r="AU21" s="148"/>
      <c r="AV21" s="149"/>
      <c r="AW21" s="150"/>
      <c r="AX21" s="115" t="str">
        <f>IF($BO$26+$BO$27&gt;0,$BO$26,"")</f>
        <v/>
      </c>
      <c r="AY21" s="110" t="s">
        <v>4</v>
      </c>
      <c r="AZ21" s="111" t="str">
        <f>IF($BO$26+$BO$27&gt;0,$BO$27,"")</f>
        <v/>
      </c>
      <c r="BA21" s="115" t="str">
        <f>IF($CA$51+$CA$52&gt;0,$CA$51,"")</f>
        <v/>
      </c>
      <c r="BB21" s="110" t="s">
        <v>4</v>
      </c>
      <c r="BC21" s="111" t="str">
        <f>IF($CA$51+$CA$52&gt;0,$CA$52,"")</f>
        <v/>
      </c>
      <c r="BD21" s="115" t="str">
        <f>IF($BO$51+$BO$52&gt;0,$BO$51,"")</f>
        <v/>
      </c>
      <c r="BE21" s="110" t="s">
        <v>4</v>
      </c>
      <c r="BF21" s="117" t="str">
        <f>IF($BO$51+$BO$52&gt;0,$BO$52,"")</f>
        <v/>
      </c>
      <c r="BG21" s="118">
        <f t="shared" si="4"/>
        <v>0</v>
      </c>
      <c r="BH21" s="119" t="s">
        <v>4</v>
      </c>
      <c r="BI21" s="120">
        <f t="shared" si="5"/>
        <v>0</v>
      </c>
      <c r="BJ21" s="121">
        <f t="shared" si="6"/>
        <v>0</v>
      </c>
      <c r="BK21" s="122">
        <f t="shared" si="9"/>
        <v>0</v>
      </c>
      <c r="BL21" s="156">
        <f t="shared" si="7"/>
        <v>13</v>
      </c>
      <c r="BM21" s="233"/>
      <c r="BN21" s="380" t="str">
        <f>$K$40</f>
        <v>jj</v>
      </c>
      <c r="BO21" s="384"/>
      <c r="BP21" s="243"/>
      <c r="BQ21" s="370" t="str">
        <f>$K$39</f>
        <v>ii</v>
      </c>
      <c r="BR21" s="308"/>
      <c r="BS21" s="243"/>
      <c r="BT21" s="305" t="str">
        <f>$K$42</f>
        <v>kk</v>
      </c>
      <c r="BU21" s="308"/>
      <c r="BV21" s="217"/>
      <c r="BW21" s="305" t="str">
        <f>$K$49</f>
        <v>pp</v>
      </c>
      <c r="BX21" s="308"/>
      <c r="BY21" s="217"/>
      <c r="BZ21" s="382" t="str">
        <f>$K$40</f>
        <v>jj</v>
      </c>
      <c r="CA21" s="386"/>
      <c r="CB21" s="189"/>
      <c r="CC21" s="382" t="str">
        <f>$K$42</f>
        <v>kk</v>
      </c>
      <c r="CD21" s="386"/>
      <c r="CE21" s="217"/>
      <c r="CF21" s="382" t="str">
        <f>$K$37</f>
        <v>hh</v>
      </c>
      <c r="CG21" s="386"/>
      <c r="CH21" s="217"/>
      <c r="CI21" s="382" t="str">
        <f>$K$46</f>
        <v>nn</v>
      </c>
      <c r="CJ21" s="386"/>
      <c r="CK21" s="271"/>
      <c r="CL21" s="255"/>
    </row>
    <row r="22" spans="1:90" s="82" customFormat="1" ht="34.950000000000003" customHeight="1" x14ac:dyDescent="0.25">
      <c r="A22" s="194"/>
      <c r="B22" s="87">
        <f t="shared" si="0"/>
        <v>1.0122</v>
      </c>
      <c r="C22" s="88">
        <f t="shared" si="1"/>
        <v>14</v>
      </c>
      <c r="D22" s="89" t="str">
        <f>$K$46</f>
        <v>nn</v>
      </c>
      <c r="E22" s="90">
        <f>$BJ$22</f>
        <v>0</v>
      </c>
      <c r="F22" s="91">
        <f t="shared" si="8"/>
        <v>0</v>
      </c>
      <c r="G22" s="92">
        <f>SMALL($B$9:$B$24,14)</f>
        <v>1.0122</v>
      </c>
      <c r="H22" s="130">
        <f t="shared" si="2"/>
        <v>14</v>
      </c>
      <c r="I22" s="158" t="str">
        <f t="shared" si="3"/>
        <v>nn</v>
      </c>
      <c r="J22" s="94" t="str">
        <f>$K$46</f>
        <v>nn</v>
      </c>
      <c r="K22" s="109" t="str">
        <f>IF($BR$42+$BR$43&gt;0,$BR$43,"")</f>
        <v/>
      </c>
      <c r="L22" s="110" t="s">
        <v>4</v>
      </c>
      <c r="M22" s="111" t="str">
        <f>IF($BR$42+$BR$43&gt;0,$BR$42,"")</f>
        <v/>
      </c>
      <c r="N22" s="115" t="str">
        <f>IF($BX$26+$BX$27&gt;0,$BX$27,"")</f>
        <v/>
      </c>
      <c r="O22" s="110" t="s">
        <v>4</v>
      </c>
      <c r="P22" s="111" t="str">
        <f>IF($BX$26+$BX$27&gt;0,$BX$26,"")</f>
        <v/>
      </c>
      <c r="Q22" s="115" t="str">
        <f>IF($CD$17+$CD$18&gt;0,$CD$18,"")</f>
        <v/>
      </c>
      <c r="R22" s="110" t="s">
        <v>4</v>
      </c>
      <c r="S22" s="111" t="str">
        <f>IF($CD$17+$CD$18&gt;0,$CD$17,"")</f>
        <v/>
      </c>
      <c r="T22" s="115" t="str">
        <f>IF($BU$14+$BU$15&gt;0,$BU$15,"")</f>
        <v/>
      </c>
      <c r="U22" s="110" t="s">
        <v>4</v>
      </c>
      <c r="V22" s="111" t="str">
        <f>IF($BU$14+$BU$15&gt;0,$BU$14,"")</f>
        <v/>
      </c>
      <c r="W22" s="115" t="str">
        <f>IF($BU$42+$BU$43&gt;0,$BU$43,"")</f>
        <v/>
      </c>
      <c r="X22" s="110" t="s">
        <v>4</v>
      </c>
      <c r="Y22" s="111" t="str">
        <f>IF($BU$42+$BU$43&gt;0,$BU$42,"")</f>
        <v/>
      </c>
      <c r="Z22" s="115" t="str">
        <f>IF($CJ$20+$CJ$21&gt;0,$CJ$21,"")</f>
        <v/>
      </c>
      <c r="AA22" s="110" t="s">
        <v>4</v>
      </c>
      <c r="AB22" s="116" t="str">
        <f>IF($CJ$20+$CJ$21&gt;0,$CJ$20,"")</f>
        <v/>
      </c>
      <c r="AC22" s="115" t="str">
        <f>IF($CG$11+$CG$12&gt;0,$CG$12,"")</f>
        <v/>
      </c>
      <c r="AD22" s="110" t="s">
        <v>4</v>
      </c>
      <c r="AE22" s="111" t="str">
        <f>IF($CG$11+$CG$12&gt;0,$CG$11,"")</f>
        <v/>
      </c>
      <c r="AF22" s="115" t="str">
        <f>IF($BR$17+$BR$18&gt;0,$BR$18,"")</f>
        <v/>
      </c>
      <c r="AG22" s="110" t="s">
        <v>4</v>
      </c>
      <c r="AH22" s="111" t="str">
        <f>IF($BR$17+$BR$18&gt;0,$BR$17,"")</f>
        <v/>
      </c>
      <c r="AI22" s="115" t="str">
        <f>IF($BX$54+$BX$55&gt;0,$BX$55,"")</f>
        <v/>
      </c>
      <c r="AJ22" s="110" t="s">
        <v>4</v>
      </c>
      <c r="AK22" s="111" t="str">
        <f>IF($BX$54+$BX$55&gt;0,$BX$54,"")</f>
        <v/>
      </c>
      <c r="AL22" s="115" t="str">
        <f>IF($CG$36+$CG$37&gt;0,$CG$37,"")</f>
        <v/>
      </c>
      <c r="AM22" s="110" t="s">
        <v>4</v>
      </c>
      <c r="AN22" s="111" t="str">
        <f>IF($CG$36+$CG$37&gt;0,$CG$36,"")</f>
        <v/>
      </c>
      <c r="AO22" s="115" t="str">
        <f>IF($CA$54+$CA$55&gt;0,$CA$55,"")</f>
        <v/>
      </c>
      <c r="AP22" s="110" t="s">
        <v>4</v>
      </c>
      <c r="AQ22" s="111" t="str">
        <f>IF($CA$54+$CA$55&gt;0,$CA$54,"")</f>
        <v/>
      </c>
      <c r="AR22" s="115" t="str">
        <f>IF($CD$36+$CD$37&gt;0,$CD$37,"")</f>
        <v/>
      </c>
      <c r="AS22" s="110" t="s">
        <v>4</v>
      </c>
      <c r="AT22" s="111" t="str">
        <f>IF($CD$36+$CD$37&gt;0,$CD$36,"")</f>
        <v/>
      </c>
      <c r="AU22" s="115" t="str">
        <f>IF($BO$26+$BO$27&gt;0,$BO$27,"")</f>
        <v/>
      </c>
      <c r="AV22" s="110" t="s">
        <v>4</v>
      </c>
      <c r="AW22" s="111" t="str">
        <f>IF($BO$26+$BO$27&gt;0,$BO$26,"")</f>
        <v/>
      </c>
      <c r="AX22" s="148"/>
      <c r="AY22" s="149"/>
      <c r="AZ22" s="150"/>
      <c r="BA22" s="115" t="str">
        <f>IF($BO$54+$BO$55&gt;0,$BO$54,"")</f>
        <v/>
      </c>
      <c r="BB22" s="110" t="s">
        <v>4</v>
      </c>
      <c r="BC22" s="111" t="str">
        <f>IF($BO$54+$BO$55&gt;0,$BO$55,"")</f>
        <v/>
      </c>
      <c r="BD22" s="115" t="str">
        <f>IF($CA$29+$CA$30&gt;0,$CA$29,"")</f>
        <v/>
      </c>
      <c r="BE22" s="110" t="s">
        <v>4</v>
      </c>
      <c r="BF22" s="117" t="str">
        <f>IF($CA$29+$CA$30&gt;0,$CA$30,"")</f>
        <v/>
      </c>
      <c r="BG22" s="118">
        <f t="shared" si="4"/>
        <v>0</v>
      </c>
      <c r="BH22" s="119" t="s">
        <v>4</v>
      </c>
      <c r="BI22" s="120">
        <f t="shared" si="5"/>
        <v>0</v>
      </c>
      <c r="BJ22" s="121">
        <f t="shared" si="6"/>
        <v>0</v>
      </c>
      <c r="BK22" s="122">
        <f t="shared" si="9"/>
        <v>0</v>
      </c>
      <c r="BL22" s="156">
        <f t="shared" si="7"/>
        <v>14</v>
      </c>
      <c r="BM22" s="233"/>
      <c r="BN22" s="217"/>
      <c r="BO22" s="281"/>
      <c r="BP22" s="243"/>
      <c r="BQ22" s="266"/>
      <c r="BR22" s="266"/>
      <c r="BS22" s="243"/>
      <c r="BT22" s="266"/>
      <c r="BU22" s="266"/>
      <c r="BV22" s="217"/>
      <c r="BW22" s="222"/>
      <c r="BX22" s="222"/>
      <c r="BY22" s="217"/>
      <c r="BZ22" s="222"/>
      <c r="CA22" s="281"/>
      <c r="CB22" s="189"/>
      <c r="CC22" s="189"/>
      <c r="CD22" s="281"/>
      <c r="CE22" s="217"/>
      <c r="CF22" s="189"/>
      <c r="CG22" s="281"/>
      <c r="CH22" s="217"/>
      <c r="CI22" s="189"/>
      <c r="CJ22" s="281"/>
      <c r="CK22" s="271"/>
      <c r="CL22" s="255"/>
    </row>
    <row r="23" spans="1:90" s="82" customFormat="1" ht="34.950000000000003" customHeight="1" x14ac:dyDescent="0.25">
      <c r="A23" s="194"/>
      <c r="B23" s="87">
        <f t="shared" si="0"/>
        <v>1.0123</v>
      </c>
      <c r="C23" s="88">
        <f t="shared" si="1"/>
        <v>15</v>
      </c>
      <c r="D23" s="128" t="str">
        <f>$K$48</f>
        <v>oo</v>
      </c>
      <c r="E23" s="90">
        <f>$BJ$23</f>
        <v>0</v>
      </c>
      <c r="F23" s="91">
        <f t="shared" si="8"/>
        <v>0</v>
      </c>
      <c r="G23" s="92">
        <f>SMALL($B$9:$B$24,15)</f>
        <v>1.0123</v>
      </c>
      <c r="H23" s="130">
        <f t="shared" si="2"/>
        <v>15</v>
      </c>
      <c r="I23" s="158" t="str">
        <f t="shared" si="3"/>
        <v>oo</v>
      </c>
      <c r="J23" s="94" t="str">
        <f>$K$48</f>
        <v>oo</v>
      </c>
      <c r="K23" s="109" t="str">
        <f>IF($BU$33+$BU$34&gt;0,$BU$34,"")</f>
        <v/>
      </c>
      <c r="L23" s="110" t="s">
        <v>4</v>
      </c>
      <c r="M23" s="111" t="str">
        <f>IF($BU$33+$BU$34&gt;0,$BU$33,"")</f>
        <v/>
      </c>
      <c r="N23" s="115" t="str">
        <f>IF($CD$14+$CD$15&gt;0,$CD$15,"")</f>
        <v/>
      </c>
      <c r="O23" s="110" t="s">
        <v>4</v>
      </c>
      <c r="P23" s="111" t="str">
        <f>IF($CD$14+$CD$15&gt;0,$CD$14,"")</f>
        <v/>
      </c>
      <c r="Q23" s="115" t="str">
        <f>IF($BX$29+$BX$30&gt;0,$BX$30,"")</f>
        <v/>
      </c>
      <c r="R23" s="110" t="s">
        <v>4</v>
      </c>
      <c r="S23" s="111" t="str">
        <f>IF($BX$29+$BX$30&gt;0,$BX$29,"")</f>
        <v/>
      </c>
      <c r="T23" s="115" t="str">
        <f>IF($BX$48+$BX$49&gt;0,$BX$49,"")</f>
        <v/>
      </c>
      <c r="U23" s="110" t="s">
        <v>4</v>
      </c>
      <c r="V23" s="111" t="str">
        <f>IF($BX$48+$BX$49&gt;0,$BX$48,"")</f>
        <v/>
      </c>
      <c r="W23" s="115" t="str">
        <f>IF($CG$26+$CG$27&gt;0,$CG$27,"")</f>
        <v/>
      </c>
      <c r="X23" s="110" t="s">
        <v>4</v>
      </c>
      <c r="Y23" s="111" t="str">
        <f>IF($CG$26+$CG$27&gt;0,$CG$26,"")</f>
        <v/>
      </c>
      <c r="Z23" s="115" t="str">
        <f>IF($CD$51+$CD$52&gt;0,$CD$52,"")</f>
        <v/>
      </c>
      <c r="AA23" s="110" t="s">
        <v>4</v>
      </c>
      <c r="AB23" s="116" t="str">
        <f>IF($CD$51+$CD$52&gt;0,$CD$51,"")</f>
        <v/>
      </c>
      <c r="AC23" s="115" t="str">
        <f>IF($CJ$17+$CJ$18&gt;0,$CJ$18,"")</f>
        <v/>
      </c>
      <c r="AD23" s="110" t="s">
        <v>4</v>
      </c>
      <c r="AE23" s="111" t="str">
        <f>IF($CJ$17+$CJ$18&gt;0,$CJ$17,"")</f>
        <v/>
      </c>
      <c r="AF23" s="115" t="str">
        <f>IF($BR$39+$BR$40&gt;0,$BR$40,"")</f>
        <v/>
      </c>
      <c r="AG23" s="110" t="s">
        <v>4</v>
      </c>
      <c r="AH23" s="111" t="str">
        <f>IF($BR$39+$BR$40&gt;0,$BR$39,"")</f>
        <v/>
      </c>
      <c r="AI23" s="115" t="str">
        <f>IF($CG$39+$CG$40&gt;0,$CG$40,"")</f>
        <v/>
      </c>
      <c r="AJ23" s="110" t="s">
        <v>4</v>
      </c>
      <c r="AK23" s="111" t="str">
        <f>IF($CG$39+$CG$40&gt;0,$CG$39,"")</f>
        <v/>
      </c>
      <c r="AL23" s="115" t="str">
        <f>IF($BU$11+$BU$12&gt;0,$BU$12,"")</f>
        <v/>
      </c>
      <c r="AM23" s="110" t="s">
        <v>4</v>
      </c>
      <c r="AN23" s="111" t="str">
        <f>IF($BU$11+$BU$12&gt;0,$BU$11,"")</f>
        <v/>
      </c>
      <c r="AO23" s="115" t="str">
        <f>IF($BR$14+$BR$15&gt;0,$BR$15,"")</f>
        <v/>
      </c>
      <c r="AP23" s="110" t="s">
        <v>4</v>
      </c>
      <c r="AQ23" s="111" t="str">
        <f>IF($BR$14+$BR$15&gt;0,$BR$14,"")</f>
        <v/>
      </c>
      <c r="AR23" s="115" t="str">
        <f>IF($CA$26+$CA$27&gt;0,$CA$27,"")</f>
        <v/>
      </c>
      <c r="AS23" s="110" t="s">
        <v>4</v>
      </c>
      <c r="AT23" s="111" t="str">
        <f>IF($CA$26+$CA$27&gt;0,$CA$26,"")</f>
        <v/>
      </c>
      <c r="AU23" s="115" t="str">
        <f>IF($CA$51+$CA$52&gt;0,$CA$52,"")</f>
        <v/>
      </c>
      <c r="AV23" s="110" t="s">
        <v>4</v>
      </c>
      <c r="AW23" s="111" t="str">
        <f>IF($CA$51+$CA$52&gt;0,$CA$51,"")</f>
        <v/>
      </c>
      <c r="AX23" s="115" t="str">
        <f>IF($BO$54+$BO$55&gt;0,$BO$55,"")</f>
        <v/>
      </c>
      <c r="AY23" s="110" t="s">
        <v>4</v>
      </c>
      <c r="AZ23" s="111" t="str">
        <f>IF($BO$54+$BO$55&gt;0,$BO$54,"")</f>
        <v/>
      </c>
      <c r="BA23" s="112"/>
      <c r="BB23" s="113"/>
      <c r="BC23" s="114"/>
      <c r="BD23" s="115" t="str">
        <f>IF($BO$29+$BO$30&gt;0,$BO$29,"")</f>
        <v/>
      </c>
      <c r="BE23" s="110" t="s">
        <v>4</v>
      </c>
      <c r="BF23" s="117" t="str">
        <f>IF($BO$29+$BO$30&gt;0,$BO$30,"")</f>
        <v/>
      </c>
      <c r="BG23" s="118">
        <f t="shared" si="4"/>
        <v>0</v>
      </c>
      <c r="BH23" s="119" t="s">
        <v>4</v>
      </c>
      <c r="BI23" s="120">
        <f t="shared" si="5"/>
        <v>0</v>
      </c>
      <c r="BJ23" s="121">
        <f t="shared" si="6"/>
        <v>0</v>
      </c>
      <c r="BK23" s="122">
        <f t="shared" si="9"/>
        <v>0</v>
      </c>
      <c r="BL23" s="156">
        <f t="shared" si="7"/>
        <v>15</v>
      </c>
      <c r="BM23" s="233"/>
      <c r="BN23" s="304" t="str">
        <f>$K$42</f>
        <v>kk</v>
      </c>
      <c r="BO23" s="307"/>
      <c r="BP23" s="243"/>
      <c r="BQ23" s="304" t="str">
        <f>$K$33</f>
        <v>ee</v>
      </c>
      <c r="BR23" s="307"/>
      <c r="BS23" s="243"/>
      <c r="BT23" s="304" t="str">
        <f>$K$28</f>
        <v>bb</v>
      </c>
      <c r="BU23" s="307"/>
      <c r="BV23" s="217"/>
      <c r="BW23" s="304" t="str">
        <f>$K$31</f>
        <v>dd</v>
      </c>
      <c r="BX23" s="307"/>
      <c r="BY23" s="217"/>
      <c r="BZ23" s="381" t="str">
        <f>$K$42</f>
        <v>kk</v>
      </c>
      <c r="CA23" s="385"/>
      <c r="CB23" s="189"/>
      <c r="CC23" s="381" t="str">
        <f>$K$33</f>
        <v>ee</v>
      </c>
      <c r="CD23" s="385"/>
      <c r="CE23" s="217"/>
      <c r="CF23" s="381" t="str">
        <f>$K$31</f>
        <v>dd</v>
      </c>
      <c r="CG23" s="385"/>
      <c r="CH23" s="217"/>
      <c r="CI23" s="381" t="str">
        <f>$K$30</f>
        <v>cc</v>
      </c>
      <c r="CJ23" s="385"/>
      <c r="CK23" s="271"/>
      <c r="CL23" s="255"/>
    </row>
    <row r="24" spans="1:90" s="82" customFormat="1" ht="34.950000000000003" customHeight="1" thickBot="1" x14ac:dyDescent="0.3">
      <c r="A24" s="194"/>
      <c r="B24" s="127">
        <f t="shared" si="0"/>
        <v>1.0124</v>
      </c>
      <c r="C24" s="91">
        <f t="shared" si="1"/>
        <v>16</v>
      </c>
      <c r="D24" s="128" t="str">
        <f>$K$49</f>
        <v>pp</v>
      </c>
      <c r="E24" s="90">
        <f>$BJ$24</f>
        <v>0</v>
      </c>
      <c r="F24" s="91">
        <f t="shared" si="8"/>
        <v>0</v>
      </c>
      <c r="G24" s="129">
        <f>SMALL($B$9:$B$24,16)</f>
        <v>1.0124</v>
      </c>
      <c r="H24" s="130">
        <f t="shared" si="2"/>
        <v>16</v>
      </c>
      <c r="I24" s="128" t="str">
        <f t="shared" si="3"/>
        <v>pp</v>
      </c>
      <c r="J24" s="94" t="str">
        <f>$K$49</f>
        <v>pp</v>
      </c>
      <c r="K24" s="132" t="str">
        <f>IF($BR$8+$BR$9&gt;0,$BR$9,"")</f>
        <v/>
      </c>
      <c r="L24" s="133" t="s">
        <v>4</v>
      </c>
      <c r="M24" s="134" t="str">
        <f>IF($BR$8+$BR$9&gt;0,$BR$8,"")</f>
        <v/>
      </c>
      <c r="N24" s="135" t="str">
        <f>IF($CG$33+$CG$34&gt;0,$CG$34,"")</f>
        <v/>
      </c>
      <c r="O24" s="133" t="s">
        <v>4</v>
      </c>
      <c r="P24" s="134" t="str">
        <f>IF($CG$33+$CG$34&gt;0,$CG$33,"")</f>
        <v/>
      </c>
      <c r="Q24" s="135" t="str">
        <f>IF($BX$45+$BX$46&gt;0,$BX$46,"")</f>
        <v/>
      </c>
      <c r="R24" s="133" t="s">
        <v>4</v>
      </c>
      <c r="S24" s="134" t="str">
        <f>IF($BX$45+$BX$46&gt;0,$BX$45,"")</f>
        <v/>
      </c>
      <c r="T24" s="135" t="str">
        <f>IF($CJ$26+$CJ$27&gt;0,$CJ$27,"")</f>
        <v/>
      </c>
      <c r="U24" s="133" t="s">
        <v>4</v>
      </c>
      <c r="V24" s="134" t="str">
        <f>IF($CJ$26+$CJ$27&gt;0,$CJ$26,"")</f>
        <v/>
      </c>
      <c r="W24" s="135" t="str">
        <f>IF($BU$17+$BU$18&gt;0,$BU$18,"")</f>
        <v/>
      </c>
      <c r="X24" s="133" t="s">
        <v>4</v>
      </c>
      <c r="Y24" s="134" t="str">
        <f>IF($BU$17+$BU$18&gt;0,$BU$17,"")</f>
        <v/>
      </c>
      <c r="Z24" s="135" t="str">
        <f>IF($BX$20+$BX$21&gt;0,$BX$21,"")</f>
        <v/>
      </c>
      <c r="AA24" s="133" t="s">
        <v>4</v>
      </c>
      <c r="AB24" s="136" t="str">
        <f>IF($BX$20+$BX$21&gt;0,$BX$20,"")</f>
        <v/>
      </c>
      <c r="AC24" s="135" t="str">
        <f>IF($BR$33+$BR$34&gt;0,$BR$34,"")</f>
        <v/>
      </c>
      <c r="AD24" s="133" t="s">
        <v>4</v>
      </c>
      <c r="AE24" s="134" t="str">
        <f>IF($BR$33+$BR$34&gt;0,$BR$33,"")</f>
        <v/>
      </c>
      <c r="AF24" s="135" t="str">
        <f>IF($BU$54+$BU$55&gt;0,$BU$55,"")</f>
        <v/>
      </c>
      <c r="AG24" s="133" t="s">
        <v>4</v>
      </c>
      <c r="AH24" s="134" t="str">
        <f>IF($BU$54+$BU$55&gt;0,$BU$54,"")</f>
        <v/>
      </c>
      <c r="AI24" s="135" t="str">
        <f>IF($CG$14+$CG$15&gt;0,$CG$15,"")</f>
        <v/>
      </c>
      <c r="AJ24" s="133" t="s">
        <v>4</v>
      </c>
      <c r="AK24" s="134" t="str">
        <f>IF($CG$14+$CG$15&gt;0,$CG$14,"")</f>
        <v/>
      </c>
      <c r="AL24" s="135" t="str">
        <f>IF($CA$48+$CA$49&gt;0,$CA$49,"")</f>
        <v/>
      </c>
      <c r="AM24" s="133" t="s">
        <v>4</v>
      </c>
      <c r="AN24" s="134" t="str">
        <f>IF($CA$48+$CA$49&gt;0,$CA$48,"")</f>
        <v/>
      </c>
      <c r="AO24" s="135" t="str">
        <f>IF($CD$39+$CD$40&gt;0,$CD$40,"")</f>
        <v/>
      </c>
      <c r="AP24" s="133" t="s">
        <v>4</v>
      </c>
      <c r="AQ24" s="134" t="str">
        <f>IF($CD$39+$CD$40&gt;0,$CD$39,"")</f>
        <v/>
      </c>
      <c r="AR24" s="135" t="str">
        <f>IF($CD$8+$CD$9&gt;0,$CD$9,"")</f>
        <v/>
      </c>
      <c r="AS24" s="133" t="s">
        <v>4</v>
      </c>
      <c r="AT24" s="134" t="str">
        <f>IF($CD$8+$CD$9&gt;0,$CD$8,"")</f>
        <v/>
      </c>
      <c r="AU24" s="135" t="str">
        <f>IF($BO$51+$BO$52&gt;0,$BO$52,"")</f>
        <v/>
      </c>
      <c r="AV24" s="133" t="s">
        <v>4</v>
      </c>
      <c r="AW24" s="134" t="str">
        <f>IF($BO$51+$BO$52&gt;0,$BO$51,"")</f>
        <v/>
      </c>
      <c r="AX24" s="135" t="str">
        <f>IF($CA$29+$CA$30&gt;0,$CA$30,"")</f>
        <v/>
      </c>
      <c r="AY24" s="133" t="s">
        <v>4</v>
      </c>
      <c r="AZ24" s="134" t="str">
        <f>IF($CA$29+$CA$30&gt;0,$CA$29,"")</f>
        <v/>
      </c>
      <c r="BA24" s="135" t="str">
        <f>IF($BO$29+$BO$30&gt;0,$BO$30,"")</f>
        <v/>
      </c>
      <c r="BB24" s="133" t="s">
        <v>4</v>
      </c>
      <c r="BC24" s="134" t="str">
        <f>IF($BO$29+$BO$30&gt;0,$BO$29,"")</f>
        <v/>
      </c>
      <c r="BD24" s="137"/>
      <c r="BE24" s="138"/>
      <c r="BF24" s="139"/>
      <c r="BG24" s="140">
        <f t="shared" si="4"/>
        <v>0</v>
      </c>
      <c r="BH24" s="141" t="s">
        <v>4</v>
      </c>
      <c r="BI24" s="142">
        <f t="shared" si="5"/>
        <v>0</v>
      </c>
      <c r="BJ24" s="143">
        <f t="shared" si="6"/>
        <v>0</v>
      </c>
      <c r="BK24" s="144">
        <f t="shared" si="9"/>
        <v>0</v>
      </c>
      <c r="BL24" s="157">
        <f t="shared" si="7"/>
        <v>16</v>
      </c>
      <c r="BM24" s="233"/>
      <c r="BN24" s="305" t="str">
        <f>$K$43</f>
        <v>ll</v>
      </c>
      <c r="BO24" s="308"/>
      <c r="BP24" s="243"/>
      <c r="BQ24" s="305" t="str">
        <f>$K$43</f>
        <v>ll</v>
      </c>
      <c r="BR24" s="308"/>
      <c r="BS24" s="243"/>
      <c r="BT24" s="305" t="str">
        <f>$K$34</f>
        <v>ff</v>
      </c>
      <c r="BU24" s="308"/>
      <c r="BV24" s="268"/>
      <c r="BW24" s="305" t="str">
        <f>$K$36</f>
        <v>gg</v>
      </c>
      <c r="BX24" s="308"/>
      <c r="BY24" s="269"/>
      <c r="BZ24" s="382" t="str">
        <f>$K$45</f>
        <v>mm</v>
      </c>
      <c r="CA24" s="386"/>
      <c r="CB24" s="189"/>
      <c r="CC24" s="382" t="str">
        <f>$K$40</f>
        <v>jj</v>
      </c>
      <c r="CD24" s="386"/>
      <c r="CE24" s="217"/>
      <c r="CF24" s="382" t="str">
        <f>$K$45</f>
        <v>mm</v>
      </c>
      <c r="CG24" s="386"/>
      <c r="CH24" s="217"/>
      <c r="CI24" s="382" t="str">
        <f>$K$43</f>
        <v>ll</v>
      </c>
      <c r="CJ24" s="386"/>
      <c r="CK24" s="271"/>
      <c r="CL24" s="255"/>
    </row>
    <row r="25" spans="1:90" s="82" customFormat="1" ht="34.950000000000003" customHeight="1" x14ac:dyDescent="0.25">
      <c r="A25" s="194"/>
      <c r="B25" s="81"/>
      <c r="C25" s="81"/>
      <c r="D25" s="81"/>
      <c r="E25" s="81"/>
      <c r="F25" s="81"/>
      <c r="G25" s="81"/>
      <c r="H25" s="81"/>
      <c r="I25" s="81"/>
      <c r="J25" s="234"/>
      <c r="K25" s="256"/>
      <c r="L25" s="256"/>
      <c r="M25" s="235"/>
      <c r="N25" s="235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47"/>
      <c r="AG25" s="247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47"/>
      <c r="BL25" s="247"/>
      <c r="BM25" s="251"/>
      <c r="BN25" s="243"/>
      <c r="BO25" s="277"/>
      <c r="BP25" s="243"/>
      <c r="BQ25" s="255"/>
      <c r="BR25" s="302"/>
      <c r="BS25" s="217"/>
      <c r="BT25" s="255"/>
      <c r="BU25" s="302"/>
      <c r="BV25" s="258"/>
      <c r="BW25" s="257"/>
      <c r="BX25" s="295"/>
      <c r="BY25" s="388"/>
      <c r="BZ25" s="391"/>
      <c r="CA25" s="392"/>
      <c r="CB25" s="378"/>
      <c r="CC25" s="391"/>
      <c r="CD25" s="302"/>
      <c r="CE25" s="272"/>
      <c r="CF25" s="255"/>
      <c r="CG25" s="302"/>
      <c r="CH25" s="272"/>
      <c r="CI25" s="255"/>
      <c r="CJ25" s="302"/>
      <c r="CK25" s="271"/>
      <c r="CL25" s="255"/>
    </row>
    <row r="26" spans="1:90" s="82" customFormat="1" ht="34.950000000000003" customHeight="1" thickBot="1" x14ac:dyDescent="0.45">
      <c r="A26" s="194"/>
      <c r="B26" s="81"/>
      <c r="C26" s="81"/>
      <c r="D26" s="81"/>
      <c r="E26" s="81"/>
      <c r="F26" s="81"/>
      <c r="G26" s="81"/>
      <c r="H26" s="81"/>
      <c r="I26" s="81"/>
      <c r="J26" s="229"/>
      <c r="K26" s="467" t="s">
        <v>80</v>
      </c>
      <c r="L26" s="500"/>
      <c r="M26" s="500"/>
      <c r="N26" s="500"/>
      <c r="O26" s="500"/>
      <c r="P26" s="500"/>
      <c r="Q26" s="500"/>
      <c r="R26" s="500"/>
      <c r="S26" s="500"/>
      <c r="T26" s="500"/>
      <c r="U26" s="500"/>
      <c r="V26" s="500"/>
      <c r="W26" s="231"/>
      <c r="X26" s="231"/>
      <c r="Y26" s="231"/>
      <c r="Z26" s="231"/>
      <c r="AA26" s="231"/>
      <c r="AB26" s="231"/>
      <c r="AC26" s="231"/>
      <c r="AD26" s="231"/>
      <c r="AE26" s="231"/>
      <c r="AF26" s="248"/>
      <c r="AG26" s="248"/>
      <c r="AH26" s="248"/>
      <c r="AI26" s="208"/>
      <c r="AJ26" s="208"/>
      <c r="AK26" s="208"/>
      <c r="AL26" s="208"/>
      <c r="AM26" s="208"/>
      <c r="AN26" s="208"/>
      <c r="AO26" s="208"/>
      <c r="AP26" s="208"/>
      <c r="AQ26" s="208"/>
      <c r="AR26" s="467" t="s">
        <v>5</v>
      </c>
      <c r="AS26" s="467"/>
      <c r="AT26" s="467"/>
      <c r="AU26" s="467"/>
      <c r="AV26" s="467"/>
      <c r="AW26" s="467"/>
      <c r="AX26" s="467"/>
      <c r="AY26" s="467"/>
      <c r="AZ26" s="467"/>
      <c r="BA26" s="467"/>
      <c r="BB26" s="467"/>
      <c r="BC26" s="467"/>
      <c r="BD26" s="208"/>
      <c r="BE26" s="208"/>
      <c r="BF26" s="208"/>
      <c r="BG26" s="248"/>
      <c r="BH26" s="248"/>
      <c r="BI26" s="248"/>
      <c r="BJ26" s="248"/>
      <c r="BK26" s="252"/>
      <c r="BL26" s="253"/>
      <c r="BM26" s="247"/>
      <c r="BN26" s="306" t="str">
        <f>$K$45</f>
        <v>mm</v>
      </c>
      <c r="BO26" s="307"/>
      <c r="BP26" s="243"/>
      <c r="BQ26" s="304" t="str">
        <f>$K$28</f>
        <v>bb</v>
      </c>
      <c r="BR26" s="307"/>
      <c r="BS26" s="243"/>
      <c r="BT26" s="304" t="str">
        <f>$K$27</f>
        <v>aa</v>
      </c>
      <c r="BU26" s="307"/>
      <c r="BV26" s="222"/>
      <c r="BW26" s="304" t="str">
        <f>$K$28</f>
        <v>bb</v>
      </c>
      <c r="BX26" s="307"/>
      <c r="BY26" s="222"/>
      <c r="BZ26" s="381" t="str">
        <f>$K$43</f>
        <v>ll</v>
      </c>
      <c r="CA26" s="307"/>
      <c r="CB26" s="189"/>
      <c r="CC26" s="381" t="str">
        <f>$K$37</f>
        <v>hh</v>
      </c>
      <c r="CD26" s="307"/>
      <c r="CE26" s="268"/>
      <c r="CF26" s="381" t="str">
        <f>$K$33</f>
        <v>ee</v>
      </c>
      <c r="CG26" s="396"/>
      <c r="CH26" s="258"/>
      <c r="CI26" s="381" t="str">
        <f>$K$31</f>
        <v>dd</v>
      </c>
      <c r="CJ26" s="307"/>
      <c r="CK26" s="271"/>
      <c r="CL26" s="255"/>
    </row>
    <row r="27" spans="1:90" s="82" customFormat="1" ht="34.950000000000003" customHeight="1" thickTop="1" thickBot="1" x14ac:dyDescent="0.3">
      <c r="A27" s="194"/>
      <c r="B27" s="81"/>
      <c r="C27" s="81"/>
      <c r="D27" s="81"/>
      <c r="E27" s="81"/>
      <c r="F27" s="81"/>
      <c r="G27" s="81"/>
      <c r="H27" s="81"/>
      <c r="I27" s="81"/>
      <c r="J27" s="237" t="s">
        <v>6</v>
      </c>
      <c r="K27" s="458" t="s">
        <v>7</v>
      </c>
      <c r="L27" s="458"/>
      <c r="M27" s="458"/>
      <c r="N27" s="458"/>
      <c r="O27" s="458"/>
      <c r="P27" s="458"/>
      <c r="Q27" s="458"/>
      <c r="R27" s="481"/>
      <c r="S27" s="481"/>
      <c r="T27" s="481"/>
      <c r="U27" s="481"/>
      <c r="V27" s="481"/>
      <c r="W27" s="231"/>
      <c r="X27" s="231"/>
      <c r="Y27" s="231"/>
      <c r="Z27" s="231"/>
      <c r="AA27" s="231"/>
      <c r="AB27" s="231"/>
      <c r="AC27" s="231"/>
      <c r="AD27" s="231"/>
      <c r="AE27" s="231"/>
      <c r="AF27" s="240"/>
      <c r="AG27" s="240"/>
      <c r="AH27" s="240"/>
      <c r="AI27" s="240"/>
      <c r="AJ27" s="241"/>
      <c r="AK27" s="241"/>
      <c r="AL27" s="241"/>
      <c r="AM27" s="241"/>
      <c r="AN27" s="241"/>
      <c r="AO27" s="241"/>
      <c r="AP27" s="241"/>
      <c r="AQ27" s="241"/>
      <c r="AR27" s="410" t="str">
        <f>$I$9</f>
        <v>aa</v>
      </c>
      <c r="AS27" s="439"/>
      <c r="AT27" s="439"/>
      <c r="AU27" s="439"/>
      <c r="AV27" s="439"/>
      <c r="AW27" s="439"/>
      <c r="AX27" s="439"/>
      <c r="AY27" s="439"/>
      <c r="AZ27" s="439"/>
      <c r="BA27" s="439"/>
      <c r="BB27" s="439"/>
      <c r="BC27" s="440"/>
      <c r="BD27" s="241"/>
      <c r="BE27" s="241"/>
      <c r="BF27" s="241"/>
      <c r="BG27" s="240"/>
      <c r="BH27" s="240"/>
      <c r="BI27" s="240"/>
      <c r="BJ27" s="240"/>
      <c r="BK27" s="254"/>
      <c r="BL27" s="254"/>
      <c r="BM27" s="251"/>
      <c r="BN27" s="305" t="str">
        <f>$K$46</f>
        <v>nn</v>
      </c>
      <c r="BO27" s="308"/>
      <c r="BP27" s="266"/>
      <c r="BQ27" s="305" t="str">
        <f>$K$36</f>
        <v>gg</v>
      </c>
      <c r="BR27" s="308"/>
      <c r="BS27" s="266"/>
      <c r="BT27" s="305" t="str">
        <f>$K$36</f>
        <v>gg</v>
      </c>
      <c r="BU27" s="308"/>
      <c r="BV27" s="268"/>
      <c r="BW27" s="305" t="str">
        <f>$K$46</f>
        <v>nn</v>
      </c>
      <c r="BX27" s="308"/>
      <c r="BY27" s="258"/>
      <c r="BZ27" s="382" t="str">
        <f>$K$48</f>
        <v>oo</v>
      </c>
      <c r="CA27" s="308"/>
      <c r="CB27" s="189"/>
      <c r="CC27" s="382" t="str">
        <f>$K$39</f>
        <v>ii</v>
      </c>
      <c r="CD27" s="308"/>
      <c r="CE27" s="268"/>
      <c r="CF27" s="382" t="str">
        <f>$K$48</f>
        <v>oo</v>
      </c>
      <c r="CG27" s="397"/>
      <c r="CH27" s="258"/>
      <c r="CI27" s="382" t="str">
        <f>$K$49</f>
        <v>pp</v>
      </c>
      <c r="CJ27" s="308"/>
      <c r="CK27" s="271"/>
      <c r="CL27" s="255"/>
    </row>
    <row r="28" spans="1:90" s="82" customFormat="1" ht="34.950000000000003" customHeight="1" thickTop="1" thickBot="1" x14ac:dyDescent="0.45">
      <c r="A28" s="194"/>
      <c r="B28" s="81"/>
      <c r="C28" s="81"/>
      <c r="D28" s="81"/>
      <c r="E28" s="81"/>
      <c r="F28" s="81"/>
      <c r="G28" s="81"/>
      <c r="H28" s="81"/>
      <c r="I28" s="81"/>
      <c r="J28" s="237" t="s">
        <v>9</v>
      </c>
      <c r="K28" s="458" t="s">
        <v>10</v>
      </c>
      <c r="L28" s="458"/>
      <c r="M28" s="458"/>
      <c r="N28" s="458"/>
      <c r="O28" s="458"/>
      <c r="P28" s="458"/>
      <c r="Q28" s="458"/>
      <c r="R28" s="481"/>
      <c r="S28" s="481"/>
      <c r="T28" s="481"/>
      <c r="U28" s="481"/>
      <c r="V28" s="481"/>
      <c r="W28" s="231"/>
      <c r="X28" s="231"/>
      <c r="Y28" s="231"/>
      <c r="Z28" s="231"/>
      <c r="AA28" s="231"/>
      <c r="AB28" s="231"/>
      <c r="AC28" s="231"/>
      <c r="AD28" s="231"/>
      <c r="AE28" s="231"/>
      <c r="AF28" s="249"/>
      <c r="AG28" s="250"/>
      <c r="AH28" s="241"/>
      <c r="AI28" s="240"/>
      <c r="AJ28" s="241"/>
      <c r="AK28" s="241"/>
      <c r="AL28" s="241"/>
      <c r="AM28" s="241"/>
      <c r="AN28" s="241"/>
      <c r="AO28" s="496" t="s">
        <v>37</v>
      </c>
      <c r="AP28" s="497"/>
      <c r="AQ28" s="480"/>
      <c r="AR28" s="410" t="str">
        <f>$I$10</f>
        <v>bb</v>
      </c>
      <c r="AS28" s="439"/>
      <c r="AT28" s="439"/>
      <c r="AU28" s="439"/>
      <c r="AV28" s="439"/>
      <c r="AW28" s="439"/>
      <c r="AX28" s="439"/>
      <c r="AY28" s="439"/>
      <c r="AZ28" s="439"/>
      <c r="BA28" s="439"/>
      <c r="BB28" s="439"/>
      <c r="BC28" s="440"/>
      <c r="BD28" s="241"/>
      <c r="BE28" s="241"/>
      <c r="BF28" s="241"/>
      <c r="BG28" s="208"/>
      <c r="BH28" s="208"/>
      <c r="BI28" s="208"/>
      <c r="BJ28" s="248"/>
      <c r="BK28" s="252"/>
      <c r="BL28" s="253"/>
      <c r="BM28" s="247"/>
      <c r="BN28" s="255"/>
      <c r="BO28" s="302"/>
      <c r="BP28" s="243"/>
      <c r="BQ28" s="255"/>
      <c r="BR28" s="302"/>
      <c r="BS28" s="217" t="s">
        <v>65</v>
      </c>
      <c r="BT28" s="255"/>
      <c r="BU28" s="302"/>
      <c r="BV28" s="258"/>
      <c r="BW28" s="257"/>
      <c r="BX28" s="295"/>
      <c r="BY28" s="258"/>
      <c r="BZ28" s="255"/>
      <c r="CA28" s="302"/>
      <c r="CB28" s="189"/>
      <c r="CC28" s="255"/>
      <c r="CD28" s="302"/>
      <c r="CE28" s="272"/>
      <c r="CF28" s="393"/>
      <c r="CG28" s="395"/>
      <c r="CH28" s="394"/>
      <c r="CI28" s="255"/>
      <c r="CJ28" s="302"/>
      <c r="CK28" s="271"/>
      <c r="CL28" s="255"/>
    </row>
    <row r="29" spans="1:90" s="82" customFormat="1" ht="34.950000000000003" customHeight="1" thickTop="1" thickBot="1" x14ac:dyDescent="0.45">
      <c r="A29" s="194"/>
      <c r="B29" s="81"/>
      <c r="C29" s="81"/>
      <c r="D29" s="81"/>
      <c r="E29" s="81"/>
      <c r="F29" s="81"/>
      <c r="G29" s="81"/>
      <c r="H29" s="81"/>
      <c r="I29" s="81"/>
      <c r="J29" s="237"/>
      <c r="K29" s="279"/>
      <c r="L29" s="279"/>
      <c r="M29" s="279"/>
      <c r="N29" s="279"/>
      <c r="O29" s="279"/>
      <c r="P29" s="279"/>
      <c r="Q29" s="279"/>
      <c r="R29" s="294"/>
      <c r="S29" s="294"/>
      <c r="T29" s="294"/>
      <c r="U29" s="294"/>
      <c r="V29" s="294"/>
      <c r="W29" s="231"/>
      <c r="X29" s="231"/>
      <c r="Y29" s="231"/>
      <c r="Z29" s="231"/>
      <c r="AA29" s="231"/>
      <c r="AB29" s="231"/>
      <c r="AC29" s="231"/>
      <c r="AD29" s="231"/>
      <c r="AE29" s="231"/>
      <c r="AF29" s="249"/>
      <c r="AG29" s="250"/>
      <c r="AH29" s="241"/>
      <c r="AI29" s="240"/>
      <c r="AJ29" s="241"/>
      <c r="AK29" s="241"/>
      <c r="AL29" s="241"/>
      <c r="AM29" s="241"/>
      <c r="AN29" s="241"/>
      <c r="AO29" s="249"/>
      <c r="AP29" s="250"/>
      <c r="AQ29" s="241"/>
      <c r="AR29" s="241"/>
      <c r="AS29" s="241"/>
      <c r="AT29" s="241"/>
      <c r="AU29" s="241"/>
      <c r="AV29" s="241"/>
      <c r="AW29" s="241"/>
      <c r="AX29" s="241"/>
      <c r="AY29" s="241"/>
      <c r="AZ29" s="241"/>
      <c r="BA29" s="241"/>
      <c r="BB29" s="241"/>
      <c r="BC29" s="241"/>
      <c r="BD29" s="241"/>
      <c r="BE29" s="241"/>
      <c r="BF29" s="241"/>
      <c r="BG29" s="248"/>
      <c r="BH29" s="248"/>
      <c r="BI29" s="248"/>
      <c r="BJ29" s="248"/>
      <c r="BK29" s="252"/>
      <c r="BL29" s="253"/>
      <c r="BM29" s="247"/>
      <c r="BN29" s="306" t="str">
        <f>$K$48</f>
        <v>oo</v>
      </c>
      <c r="BO29" s="307"/>
      <c r="BP29" s="243"/>
      <c r="BQ29" s="304" t="str">
        <f>$K$30</f>
        <v>cc</v>
      </c>
      <c r="BR29" s="307"/>
      <c r="BS29" s="227"/>
      <c r="BT29" s="304" t="str">
        <f>$K$30</f>
        <v>cc</v>
      </c>
      <c r="BU29" s="307"/>
      <c r="BV29" s="258"/>
      <c r="BW29" s="304" t="str">
        <f>$K$30</f>
        <v>cc</v>
      </c>
      <c r="BX29" s="307"/>
      <c r="BY29" s="258"/>
      <c r="BZ29" s="381" t="str">
        <f>$K$46</f>
        <v>nn</v>
      </c>
      <c r="CA29" s="307"/>
      <c r="CB29" s="189"/>
      <c r="CC29" s="381" t="str">
        <f>$K$34</f>
        <v>ff</v>
      </c>
      <c r="CD29" s="307"/>
      <c r="CE29" s="217"/>
      <c r="CF29" s="381" t="str">
        <f>$K$34</f>
        <v>ff</v>
      </c>
      <c r="CG29" s="396"/>
      <c r="CH29" s="217"/>
      <c r="CI29" s="381" t="str">
        <f>$K$33</f>
        <v>ee</v>
      </c>
      <c r="CJ29" s="307"/>
      <c r="CK29" s="271"/>
      <c r="CL29" s="255"/>
    </row>
    <row r="30" spans="1:90" s="82" customFormat="1" ht="34.950000000000003" customHeight="1" thickTop="1" thickBot="1" x14ac:dyDescent="0.45">
      <c r="A30" s="194"/>
      <c r="B30" s="81"/>
      <c r="C30" s="81"/>
      <c r="D30" s="81"/>
      <c r="E30" s="81"/>
      <c r="F30" s="81"/>
      <c r="G30" s="81"/>
      <c r="H30" s="81"/>
      <c r="I30" s="81"/>
      <c r="J30" s="237" t="s">
        <v>12</v>
      </c>
      <c r="K30" s="458" t="s">
        <v>13</v>
      </c>
      <c r="L30" s="458"/>
      <c r="M30" s="458"/>
      <c r="N30" s="458"/>
      <c r="O30" s="458"/>
      <c r="P30" s="458"/>
      <c r="Q30" s="458"/>
      <c r="R30" s="481"/>
      <c r="S30" s="481"/>
      <c r="T30" s="481"/>
      <c r="U30" s="481"/>
      <c r="V30" s="481"/>
      <c r="W30" s="231"/>
      <c r="X30" s="231"/>
      <c r="Y30" s="231"/>
      <c r="Z30" s="231"/>
      <c r="AA30" s="231"/>
      <c r="AB30" s="231"/>
      <c r="AC30" s="231"/>
      <c r="AD30" s="231"/>
      <c r="AE30" s="231"/>
      <c r="AF30" s="249"/>
      <c r="AG30" s="250"/>
      <c r="AH30" s="241"/>
      <c r="AI30" s="240"/>
      <c r="AJ30" s="241"/>
      <c r="AK30" s="241"/>
      <c r="AL30" s="241"/>
      <c r="AM30" s="241"/>
      <c r="AN30" s="241"/>
      <c r="AO30" s="496" t="s">
        <v>43</v>
      </c>
      <c r="AP30" s="496"/>
      <c r="AQ30" s="467"/>
      <c r="AR30" s="410" t="str">
        <f>$I$11</f>
        <v>cc</v>
      </c>
      <c r="AS30" s="439"/>
      <c r="AT30" s="439"/>
      <c r="AU30" s="439"/>
      <c r="AV30" s="439"/>
      <c r="AW30" s="439"/>
      <c r="AX30" s="439"/>
      <c r="AY30" s="439"/>
      <c r="AZ30" s="439"/>
      <c r="BA30" s="439"/>
      <c r="BB30" s="439"/>
      <c r="BC30" s="440"/>
      <c r="BD30" s="241"/>
      <c r="BE30" s="241"/>
      <c r="BF30" s="241"/>
      <c r="BG30" s="248"/>
      <c r="BH30" s="248"/>
      <c r="BI30" s="248"/>
      <c r="BJ30" s="248"/>
      <c r="BK30" s="252"/>
      <c r="BL30" s="253"/>
      <c r="BM30" s="247"/>
      <c r="BN30" s="305" t="str">
        <f>$K$49</f>
        <v>pp</v>
      </c>
      <c r="BO30" s="308"/>
      <c r="BP30" s="243"/>
      <c r="BQ30" s="305" t="str">
        <f>$K$34</f>
        <v>ff</v>
      </c>
      <c r="BR30" s="308"/>
      <c r="BS30" s="227"/>
      <c r="BT30" s="305" t="str">
        <f>$K$39</f>
        <v>ii</v>
      </c>
      <c r="BU30" s="308"/>
      <c r="BV30" s="258"/>
      <c r="BW30" s="305" t="str">
        <f>$K$48</f>
        <v>oo</v>
      </c>
      <c r="BX30" s="308"/>
      <c r="BY30" s="258"/>
      <c r="BZ30" s="382" t="str">
        <f>$K$49</f>
        <v>pp</v>
      </c>
      <c r="CA30" s="308"/>
      <c r="CB30" s="189"/>
      <c r="CC30" s="382" t="str">
        <f>$K$36</f>
        <v>gg</v>
      </c>
      <c r="CD30" s="308"/>
      <c r="CE30" s="217"/>
      <c r="CF30" s="382" t="str">
        <f>$K$42</f>
        <v>kk</v>
      </c>
      <c r="CG30" s="397"/>
      <c r="CH30" s="217"/>
      <c r="CI30" s="382" t="str">
        <f>$K$39</f>
        <v>ii</v>
      </c>
      <c r="CJ30" s="308"/>
      <c r="CK30" s="220"/>
      <c r="CL30" s="255"/>
    </row>
    <row r="31" spans="1:90" s="82" customFormat="1" ht="34.950000000000003" customHeight="1" thickTop="1" thickBot="1" x14ac:dyDescent="0.45">
      <c r="A31" s="194"/>
      <c r="B31" s="81"/>
      <c r="C31" s="81"/>
      <c r="D31" s="81"/>
      <c r="E31" s="81"/>
      <c r="F31" s="81"/>
      <c r="G31" s="81"/>
      <c r="H31" s="81"/>
      <c r="I31" s="81"/>
      <c r="J31" s="237" t="s">
        <v>16</v>
      </c>
      <c r="K31" s="458" t="s">
        <v>17</v>
      </c>
      <c r="L31" s="481"/>
      <c r="M31" s="481"/>
      <c r="N31" s="481"/>
      <c r="O31" s="481"/>
      <c r="P31" s="481"/>
      <c r="Q31" s="481"/>
      <c r="R31" s="481"/>
      <c r="S31" s="481"/>
      <c r="T31" s="481"/>
      <c r="U31" s="481"/>
      <c r="V31" s="481"/>
      <c r="W31" s="231"/>
      <c r="X31" s="231"/>
      <c r="Y31" s="231"/>
      <c r="Z31" s="231"/>
      <c r="AA31" s="231"/>
      <c r="AB31" s="231"/>
      <c r="AC31" s="231"/>
      <c r="AD31" s="231"/>
      <c r="AE31" s="231"/>
      <c r="AF31" s="249"/>
      <c r="AG31" s="250"/>
      <c r="AH31" s="241"/>
      <c r="AI31" s="240"/>
      <c r="AJ31" s="241"/>
      <c r="AK31" s="241"/>
      <c r="AL31" s="241"/>
      <c r="AM31" s="241"/>
      <c r="AN31" s="241"/>
      <c r="AO31" s="496" t="s">
        <v>44</v>
      </c>
      <c r="AP31" s="496"/>
      <c r="AQ31" s="467"/>
      <c r="AR31" s="410" t="str">
        <f>$I$12</f>
        <v>dd</v>
      </c>
      <c r="AS31" s="439"/>
      <c r="AT31" s="439"/>
      <c r="AU31" s="439"/>
      <c r="AV31" s="439"/>
      <c r="AW31" s="439"/>
      <c r="AX31" s="439"/>
      <c r="AY31" s="439"/>
      <c r="AZ31" s="439"/>
      <c r="BA31" s="439"/>
      <c r="BB31" s="439"/>
      <c r="BC31" s="440"/>
      <c r="BD31" s="241"/>
      <c r="BE31" s="241"/>
      <c r="BF31" s="241"/>
      <c r="BG31" s="248"/>
      <c r="BH31" s="248"/>
      <c r="BI31" s="248"/>
      <c r="BJ31" s="248"/>
      <c r="BK31" s="252"/>
      <c r="BL31" s="253"/>
      <c r="BM31" s="247"/>
      <c r="BN31" s="257"/>
      <c r="BO31" s="295"/>
      <c r="BP31" s="243"/>
      <c r="BQ31" s="259"/>
      <c r="BR31" s="298"/>
      <c r="BS31" s="217"/>
      <c r="BT31" s="259"/>
      <c r="BU31" s="298"/>
      <c r="BV31" s="258"/>
      <c r="BW31" s="259"/>
      <c r="BX31" s="298"/>
      <c r="BY31" s="258"/>
      <c r="BZ31" s="260"/>
      <c r="CA31" s="299"/>
      <c r="CB31" s="189"/>
      <c r="CC31" s="189"/>
      <c r="CD31" s="299"/>
      <c r="CE31" s="189"/>
      <c r="CF31" s="189"/>
      <c r="CG31" s="299"/>
      <c r="CH31" s="189"/>
      <c r="CI31" s="189"/>
      <c r="CJ31" s="189"/>
      <c r="CK31" s="220"/>
      <c r="CL31" s="255"/>
    </row>
    <row r="32" spans="1:90" s="82" customFormat="1" ht="60" customHeight="1" thickTop="1" thickBot="1" x14ac:dyDescent="0.3">
      <c r="A32" s="194"/>
      <c r="B32" s="81"/>
      <c r="C32" s="81"/>
      <c r="D32" s="81"/>
      <c r="E32" s="81"/>
      <c r="F32" s="81"/>
      <c r="G32" s="81"/>
      <c r="H32" s="81"/>
      <c r="I32" s="81"/>
      <c r="J32" s="237"/>
      <c r="K32" s="483"/>
      <c r="L32" s="483"/>
      <c r="M32" s="483"/>
      <c r="N32" s="483"/>
      <c r="O32" s="483"/>
      <c r="P32" s="483"/>
      <c r="Q32" s="483"/>
      <c r="R32" s="484"/>
      <c r="S32" s="484"/>
      <c r="T32" s="274"/>
      <c r="U32" s="274"/>
      <c r="V32" s="274"/>
      <c r="W32" s="231"/>
      <c r="X32" s="231"/>
      <c r="Y32" s="231"/>
      <c r="Z32" s="231"/>
      <c r="AA32" s="231"/>
      <c r="AB32" s="231"/>
      <c r="AC32" s="231"/>
      <c r="AD32" s="231"/>
      <c r="AE32" s="231"/>
      <c r="AF32" s="240"/>
      <c r="AG32" s="240"/>
      <c r="AH32" s="240"/>
      <c r="AI32" s="479"/>
      <c r="AJ32" s="479"/>
      <c r="AK32" s="479"/>
      <c r="AL32" s="479"/>
      <c r="AM32" s="479"/>
      <c r="AN32" s="479"/>
      <c r="AO32" s="479"/>
      <c r="AP32" s="479"/>
      <c r="AQ32" s="479"/>
      <c r="AR32" s="479"/>
      <c r="AS32" s="479"/>
      <c r="AT32" s="479"/>
      <c r="AU32" s="479"/>
      <c r="AV32" s="479"/>
      <c r="AW32" s="479"/>
      <c r="AX32" s="479"/>
      <c r="AY32" s="479"/>
      <c r="AZ32" s="479"/>
      <c r="BA32" s="479"/>
      <c r="BB32" s="479"/>
      <c r="BC32" s="479"/>
      <c r="BD32" s="479"/>
      <c r="BE32" s="479"/>
      <c r="BF32" s="479"/>
      <c r="BG32" s="240"/>
      <c r="BH32" s="240"/>
      <c r="BI32" s="240"/>
      <c r="BJ32" s="240"/>
      <c r="BK32" s="254"/>
      <c r="BL32" s="254"/>
      <c r="BM32" s="251"/>
      <c r="BN32" s="290" t="s">
        <v>38</v>
      </c>
      <c r="BO32" s="296"/>
      <c r="BP32" s="292"/>
      <c r="BQ32" s="290" t="s">
        <v>39</v>
      </c>
      <c r="BR32" s="296"/>
      <c r="BS32" s="292"/>
      <c r="BT32" s="290" t="s">
        <v>40</v>
      </c>
      <c r="BU32" s="296"/>
      <c r="BV32" s="293"/>
      <c r="BW32" s="290" t="s">
        <v>41</v>
      </c>
      <c r="BX32" s="296"/>
      <c r="BY32" s="293"/>
      <c r="BZ32" s="290" t="s">
        <v>42</v>
      </c>
      <c r="CA32" s="296"/>
      <c r="CB32" s="291"/>
      <c r="CC32" s="290" t="s">
        <v>66</v>
      </c>
      <c r="CD32" s="296"/>
      <c r="CE32" s="291"/>
      <c r="CF32" s="290" t="s">
        <v>67</v>
      </c>
      <c r="CG32" s="296"/>
      <c r="CH32" s="189"/>
      <c r="CI32" s="189"/>
      <c r="CJ32" s="189"/>
      <c r="CK32" s="220"/>
    </row>
    <row r="33" spans="1:90" s="82" customFormat="1" ht="34.950000000000003" customHeight="1" thickTop="1" thickBot="1" x14ac:dyDescent="0.45">
      <c r="A33" s="194"/>
      <c r="B33" s="81"/>
      <c r="C33" s="81"/>
      <c r="D33" s="81"/>
      <c r="E33" s="81"/>
      <c r="F33" s="81"/>
      <c r="G33" s="81"/>
      <c r="H33" s="81"/>
      <c r="I33" s="81"/>
      <c r="J33" s="237" t="s">
        <v>19</v>
      </c>
      <c r="K33" s="458" t="s">
        <v>20</v>
      </c>
      <c r="L33" s="458"/>
      <c r="M33" s="458"/>
      <c r="N33" s="458"/>
      <c r="O33" s="458"/>
      <c r="P33" s="458"/>
      <c r="Q33" s="458"/>
      <c r="R33" s="481"/>
      <c r="S33" s="481"/>
      <c r="T33" s="481"/>
      <c r="U33" s="481"/>
      <c r="V33" s="481"/>
      <c r="W33" s="231"/>
      <c r="X33" s="231"/>
      <c r="Y33" s="231"/>
      <c r="Z33" s="231"/>
      <c r="AA33" s="231"/>
      <c r="AB33" s="231"/>
      <c r="AC33" s="231"/>
      <c r="AD33" s="231"/>
      <c r="AE33" s="231"/>
      <c r="AF33" s="249"/>
      <c r="AG33" s="250"/>
      <c r="AH33" s="241"/>
      <c r="AI33" s="240"/>
      <c r="AJ33" s="241"/>
      <c r="AK33" s="241"/>
      <c r="AL33" s="241"/>
      <c r="AM33" s="241"/>
      <c r="AN33" s="241"/>
      <c r="AO33" s="496" t="s">
        <v>45</v>
      </c>
      <c r="AP33" s="496"/>
      <c r="AQ33" s="467"/>
      <c r="AR33" s="410" t="str">
        <f>$I$13</f>
        <v>ee</v>
      </c>
      <c r="AS33" s="439"/>
      <c r="AT33" s="439"/>
      <c r="AU33" s="439"/>
      <c r="AV33" s="439"/>
      <c r="AW33" s="439"/>
      <c r="AX33" s="439"/>
      <c r="AY33" s="439"/>
      <c r="AZ33" s="439"/>
      <c r="BA33" s="439"/>
      <c r="BB33" s="439"/>
      <c r="BC33" s="440"/>
      <c r="BD33" s="241"/>
      <c r="BE33" s="241"/>
      <c r="BF33" s="241"/>
      <c r="BG33" s="248"/>
      <c r="BH33" s="248"/>
      <c r="BI33" s="248"/>
      <c r="BJ33" s="248"/>
      <c r="BK33" s="252"/>
      <c r="BL33" s="253"/>
      <c r="BM33" s="247"/>
      <c r="BN33" s="304" t="str">
        <f>$K$27</f>
        <v>aa</v>
      </c>
      <c r="BO33" s="307"/>
      <c r="BP33" s="267"/>
      <c r="BQ33" s="304" t="str">
        <f>$K$36</f>
        <v>gg</v>
      </c>
      <c r="BR33" s="307"/>
      <c r="BS33" s="267"/>
      <c r="BT33" s="304" t="str">
        <f>$K$27</f>
        <v>aa</v>
      </c>
      <c r="BU33" s="307"/>
      <c r="BV33" s="268"/>
      <c r="BW33" s="304" t="str">
        <f>$K$36</f>
        <v>gg</v>
      </c>
      <c r="BX33" s="307"/>
      <c r="BY33" s="269"/>
      <c r="BZ33" s="381" t="str">
        <f>$K$27</f>
        <v>aa</v>
      </c>
      <c r="CA33" s="385"/>
      <c r="CB33" s="189"/>
      <c r="CC33" s="381" t="str">
        <f>$K$27</f>
        <v>aa</v>
      </c>
      <c r="CD33" s="385"/>
      <c r="CE33" s="189"/>
      <c r="CF33" s="381" t="str">
        <f>$K$28</f>
        <v>bb</v>
      </c>
      <c r="CG33" s="385"/>
      <c r="CH33" s="189"/>
      <c r="CI33" s="189"/>
      <c r="CJ33" s="189"/>
      <c r="CK33" s="220"/>
    </row>
    <row r="34" spans="1:90" s="82" customFormat="1" ht="34.950000000000003" customHeight="1" thickTop="1" thickBot="1" x14ac:dyDescent="0.3">
      <c r="A34" s="194"/>
      <c r="B34" s="81"/>
      <c r="C34" s="81"/>
      <c r="D34" s="81"/>
      <c r="E34" s="81"/>
      <c r="F34" s="81"/>
      <c r="G34" s="81"/>
      <c r="H34" s="81"/>
      <c r="I34" s="81"/>
      <c r="J34" s="237" t="s">
        <v>22</v>
      </c>
      <c r="K34" s="458" t="s">
        <v>23</v>
      </c>
      <c r="L34" s="458"/>
      <c r="M34" s="458"/>
      <c r="N34" s="458"/>
      <c r="O34" s="458"/>
      <c r="P34" s="458"/>
      <c r="Q34" s="458"/>
      <c r="R34" s="481"/>
      <c r="S34" s="481"/>
      <c r="T34" s="481"/>
      <c r="U34" s="481"/>
      <c r="V34" s="481"/>
      <c r="W34" s="235"/>
      <c r="X34" s="235"/>
      <c r="Y34" s="235"/>
      <c r="Z34" s="235"/>
      <c r="AA34" s="235"/>
      <c r="AB34" s="235"/>
      <c r="AC34" s="235"/>
      <c r="AD34" s="235"/>
      <c r="AE34" s="235"/>
      <c r="AF34" s="249"/>
      <c r="AG34" s="250"/>
      <c r="AH34" s="241"/>
      <c r="AI34" s="240"/>
      <c r="AJ34" s="241"/>
      <c r="AK34" s="241"/>
      <c r="AL34" s="241"/>
      <c r="AM34" s="241"/>
      <c r="AN34" s="241"/>
      <c r="AO34" s="496" t="s">
        <v>46</v>
      </c>
      <c r="AP34" s="496"/>
      <c r="AQ34" s="467"/>
      <c r="AR34" s="410" t="str">
        <f>$I$14</f>
        <v>ff</v>
      </c>
      <c r="AS34" s="439"/>
      <c r="AT34" s="439"/>
      <c r="AU34" s="439"/>
      <c r="AV34" s="439"/>
      <c r="AW34" s="439"/>
      <c r="AX34" s="439"/>
      <c r="AY34" s="439"/>
      <c r="AZ34" s="439"/>
      <c r="BA34" s="439"/>
      <c r="BB34" s="439"/>
      <c r="BC34" s="440"/>
      <c r="BD34" s="241"/>
      <c r="BE34" s="241"/>
      <c r="BF34" s="241"/>
      <c r="BG34" s="240"/>
      <c r="BH34" s="240"/>
      <c r="BI34" s="240"/>
      <c r="BJ34" s="240"/>
      <c r="BK34" s="254"/>
      <c r="BL34" s="254"/>
      <c r="BM34" s="251"/>
      <c r="BN34" s="305" t="str">
        <f>$K$30</f>
        <v>cc</v>
      </c>
      <c r="BO34" s="308"/>
      <c r="BP34" s="243"/>
      <c r="BQ34" s="305" t="str">
        <f>$K$49</f>
        <v>pp</v>
      </c>
      <c r="BR34" s="308"/>
      <c r="BS34" s="227"/>
      <c r="BT34" s="305" t="str">
        <f>$K$48</f>
        <v>oo</v>
      </c>
      <c r="BU34" s="308"/>
      <c r="BV34" s="268"/>
      <c r="BW34" s="370" t="str">
        <f>$K$45</f>
        <v>mm</v>
      </c>
      <c r="BX34" s="308"/>
      <c r="BY34" s="269"/>
      <c r="BZ34" s="382" t="str">
        <f>$K$34</f>
        <v>ff</v>
      </c>
      <c r="CA34" s="386"/>
      <c r="CB34" s="189"/>
      <c r="CC34" s="382" t="str">
        <f>$K$31</f>
        <v>dd</v>
      </c>
      <c r="CD34" s="386"/>
      <c r="CE34" s="189"/>
      <c r="CF34" s="382" t="str">
        <f>$K$49</f>
        <v>pp</v>
      </c>
      <c r="CG34" s="386"/>
      <c r="CH34" s="189"/>
      <c r="CI34" s="189"/>
      <c r="CJ34" s="189"/>
      <c r="CK34" s="220"/>
    </row>
    <row r="35" spans="1:90" s="82" customFormat="1" ht="34.950000000000003" customHeight="1" thickTop="1" thickBot="1" x14ac:dyDescent="0.45">
      <c r="A35" s="194"/>
      <c r="B35" s="81"/>
      <c r="C35" s="81"/>
      <c r="D35" s="81"/>
      <c r="E35" s="81"/>
      <c r="F35" s="81"/>
      <c r="G35" s="81"/>
      <c r="H35" s="81"/>
      <c r="I35" s="81"/>
      <c r="J35" s="229"/>
      <c r="K35" s="483"/>
      <c r="L35" s="483"/>
      <c r="M35" s="483"/>
      <c r="N35" s="483"/>
      <c r="O35" s="483"/>
      <c r="P35" s="483"/>
      <c r="Q35" s="483"/>
      <c r="R35" s="484"/>
      <c r="S35" s="484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48"/>
      <c r="AG35" s="248"/>
      <c r="AH35" s="248"/>
      <c r="AI35" s="240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1"/>
      <c r="BG35" s="248"/>
      <c r="BH35" s="248"/>
      <c r="BI35" s="248"/>
      <c r="BJ35" s="248"/>
      <c r="BK35" s="252"/>
      <c r="BL35" s="253"/>
      <c r="BM35" s="231"/>
      <c r="BN35" s="243"/>
      <c r="BO35" s="277"/>
      <c r="BP35" s="243"/>
      <c r="BQ35" s="243"/>
      <c r="BR35" s="277"/>
      <c r="BS35" s="243"/>
      <c r="BT35" s="243"/>
      <c r="BU35" s="277"/>
      <c r="BV35" s="217"/>
      <c r="BW35" s="217"/>
      <c r="BX35" s="281"/>
      <c r="BY35" s="217"/>
      <c r="BZ35" s="217"/>
      <c r="CA35" s="281"/>
      <c r="CB35" s="189"/>
      <c r="CC35" s="217"/>
      <c r="CD35" s="281"/>
      <c r="CE35" s="189"/>
      <c r="CF35" s="217"/>
      <c r="CG35" s="281"/>
      <c r="CH35" s="189"/>
      <c r="CI35" s="189"/>
      <c r="CJ35" s="189"/>
      <c r="CK35" s="220"/>
    </row>
    <row r="36" spans="1:90" s="82" customFormat="1" ht="34.950000000000003" customHeight="1" thickTop="1" thickBot="1" x14ac:dyDescent="0.3">
      <c r="A36" s="194"/>
      <c r="B36" s="81"/>
      <c r="C36" s="81"/>
      <c r="D36" s="81"/>
      <c r="E36" s="81"/>
      <c r="F36" s="81"/>
      <c r="G36" s="81"/>
      <c r="H36" s="81"/>
      <c r="I36" s="81"/>
      <c r="J36" s="237" t="s">
        <v>25</v>
      </c>
      <c r="K36" s="458" t="s">
        <v>26</v>
      </c>
      <c r="L36" s="458"/>
      <c r="M36" s="458"/>
      <c r="N36" s="458"/>
      <c r="O36" s="458"/>
      <c r="P36" s="458"/>
      <c r="Q36" s="458"/>
      <c r="R36" s="481"/>
      <c r="S36" s="481"/>
      <c r="T36" s="481"/>
      <c r="U36" s="481"/>
      <c r="V36" s="481"/>
      <c r="W36" s="231"/>
      <c r="X36" s="231"/>
      <c r="Y36" s="231"/>
      <c r="Z36" s="231"/>
      <c r="AA36" s="231"/>
      <c r="AB36" s="231"/>
      <c r="AC36" s="231"/>
      <c r="AD36" s="231"/>
      <c r="AE36" s="231"/>
      <c r="AF36" s="249"/>
      <c r="AG36" s="250"/>
      <c r="AH36" s="241"/>
      <c r="AI36" s="240"/>
      <c r="AJ36" s="241"/>
      <c r="AK36" s="241"/>
      <c r="AL36" s="241"/>
      <c r="AM36" s="241"/>
      <c r="AN36" s="241"/>
      <c r="AO36" s="496" t="s">
        <v>47</v>
      </c>
      <c r="AP36" s="496"/>
      <c r="AQ36" s="467"/>
      <c r="AR36" s="410" t="str">
        <f>$I$15</f>
        <v>gg</v>
      </c>
      <c r="AS36" s="439"/>
      <c r="AT36" s="439"/>
      <c r="AU36" s="439"/>
      <c r="AV36" s="439"/>
      <c r="AW36" s="439"/>
      <c r="AX36" s="439"/>
      <c r="AY36" s="439"/>
      <c r="AZ36" s="439"/>
      <c r="BA36" s="439"/>
      <c r="BB36" s="439"/>
      <c r="BC36" s="440"/>
      <c r="BD36" s="241"/>
      <c r="BE36" s="241"/>
      <c r="BF36" s="241"/>
      <c r="BG36" s="240"/>
      <c r="BH36" s="240"/>
      <c r="BI36" s="240"/>
      <c r="BJ36" s="240"/>
      <c r="BK36" s="254"/>
      <c r="BL36" s="254"/>
      <c r="BM36" s="251"/>
      <c r="BN36" s="304" t="str">
        <f>$K$28</f>
        <v>bb</v>
      </c>
      <c r="BO36" s="307"/>
      <c r="BP36" s="243"/>
      <c r="BQ36" s="304" t="str">
        <f>$K$34</f>
        <v>ff</v>
      </c>
      <c r="BR36" s="307"/>
      <c r="BS36" s="243"/>
      <c r="BT36" s="304" t="str">
        <f>$K$28</f>
        <v>bb</v>
      </c>
      <c r="BU36" s="307"/>
      <c r="BV36" s="268"/>
      <c r="BW36" s="304" t="str">
        <f>$K$28</f>
        <v>bb</v>
      </c>
      <c r="BX36" s="307"/>
      <c r="BY36" s="269"/>
      <c r="BZ36" s="381" t="str">
        <f>$K$28</f>
        <v>bb</v>
      </c>
      <c r="CA36" s="385"/>
      <c r="CB36" s="189"/>
      <c r="CC36" s="381" t="str">
        <f>$K$43</f>
        <v>ll</v>
      </c>
      <c r="CD36" s="385"/>
      <c r="CE36" s="189"/>
      <c r="CF36" s="381" t="str">
        <f>$K$40</f>
        <v>jj</v>
      </c>
      <c r="CG36" s="385"/>
      <c r="CH36" s="189"/>
      <c r="CI36" s="189"/>
      <c r="CJ36" s="189"/>
      <c r="CK36" s="220"/>
    </row>
    <row r="37" spans="1:90" s="82" customFormat="1" ht="34.950000000000003" customHeight="1" thickTop="1" thickBot="1" x14ac:dyDescent="0.45">
      <c r="A37" s="194"/>
      <c r="B37" s="81"/>
      <c r="C37" s="81"/>
      <c r="D37" s="81"/>
      <c r="E37" s="81"/>
      <c r="F37" s="81"/>
      <c r="G37" s="81"/>
      <c r="H37" s="81"/>
      <c r="I37" s="81"/>
      <c r="J37" s="237" t="s">
        <v>28</v>
      </c>
      <c r="K37" s="458" t="s">
        <v>29</v>
      </c>
      <c r="L37" s="458"/>
      <c r="M37" s="458"/>
      <c r="N37" s="458"/>
      <c r="O37" s="458"/>
      <c r="P37" s="458"/>
      <c r="Q37" s="458"/>
      <c r="R37" s="481"/>
      <c r="S37" s="481"/>
      <c r="T37" s="481"/>
      <c r="U37" s="481"/>
      <c r="V37" s="481"/>
      <c r="W37" s="231"/>
      <c r="X37" s="231"/>
      <c r="Y37" s="231"/>
      <c r="Z37" s="231"/>
      <c r="AA37" s="231"/>
      <c r="AB37" s="231"/>
      <c r="AC37" s="231"/>
      <c r="AD37" s="231"/>
      <c r="AE37" s="231"/>
      <c r="AF37" s="249"/>
      <c r="AG37" s="250"/>
      <c r="AH37" s="241"/>
      <c r="AI37" s="240"/>
      <c r="AJ37" s="241"/>
      <c r="AK37" s="241"/>
      <c r="AL37" s="241"/>
      <c r="AM37" s="241"/>
      <c r="AN37" s="241"/>
      <c r="AO37" s="496" t="s">
        <v>48</v>
      </c>
      <c r="AP37" s="496"/>
      <c r="AQ37" s="467"/>
      <c r="AR37" s="410" t="str">
        <f>$I$16</f>
        <v>hh</v>
      </c>
      <c r="AS37" s="439"/>
      <c r="AT37" s="439"/>
      <c r="AU37" s="439"/>
      <c r="AV37" s="439"/>
      <c r="AW37" s="439"/>
      <c r="AX37" s="439"/>
      <c r="AY37" s="439"/>
      <c r="AZ37" s="439"/>
      <c r="BA37" s="439"/>
      <c r="BB37" s="439"/>
      <c r="BC37" s="440"/>
      <c r="BD37" s="241"/>
      <c r="BE37" s="241"/>
      <c r="BF37" s="241"/>
      <c r="BG37" s="248"/>
      <c r="BH37" s="248"/>
      <c r="BI37" s="248"/>
      <c r="BJ37" s="248"/>
      <c r="BK37" s="231"/>
      <c r="BL37" s="231"/>
      <c r="BM37" s="231"/>
      <c r="BN37" s="305" t="str">
        <f>$K$31</f>
        <v>dd</v>
      </c>
      <c r="BO37" s="308"/>
      <c r="BP37" s="243"/>
      <c r="BQ37" s="370" t="str">
        <f>$K$39</f>
        <v>ii</v>
      </c>
      <c r="BR37" s="308"/>
      <c r="BS37" s="227"/>
      <c r="BT37" s="305" t="str">
        <f>$K$39</f>
        <v>ii</v>
      </c>
      <c r="BU37" s="308"/>
      <c r="BV37" s="268"/>
      <c r="BW37" s="305" t="str">
        <f>$K$43</f>
        <v>ll</v>
      </c>
      <c r="BX37" s="308"/>
      <c r="BY37" s="269"/>
      <c r="BZ37" s="382" t="str">
        <f>$K$33</f>
        <v>ee</v>
      </c>
      <c r="CA37" s="386"/>
      <c r="CB37" s="189"/>
      <c r="CC37" s="382" t="str">
        <f>$K$46</f>
        <v>nn</v>
      </c>
      <c r="CD37" s="386"/>
      <c r="CE37" s="189"/>
      <c r="CF37" s="382" t="str">
        <f>$K$46</f>
        <v>nn</v>
      </c>
      <c r="CG37" s="386"/>
      <c r="CH37" s="189"/>
      <c r="CI37" s="189"/>
      <c r="CJ37" s="189"/>
      <c r="CK37" s="220"/>
    </row>
    <row r="38" spans="1:90" s="82" customFormat="1" ht="34.950000000000003" customHeight="1" thickTop="1" thickBot="1" x14ac:dyDescent="0.3">
      <c r="A38" s="194"/>
      <c r="B38" s="81"/>
      <c r="C38" s="81"/>
      <c r="D38" s="81"/>
      <c r="E38" s="81"/>
      <c r="F38" s="81"/>
      <c r="G38" s="81"/>
      <c r="H38" s="81"/>
      <c r="I38" s="81"/>
      <c r="J38" s="229"/>
      <c r="K38" s="483"/>
      <c r="L38" s="483"/>
      <c r="M38" s="483"/>
      <c r="N38" s="483"/>
      <c r="O38" s="483"/>
      <c r="P38" s="483"/>
      <c r="Q38" s="483"/>
      <c r="R38" s="484"/>
      <c r="S38" s="484"/>
      <c r="T38" s="274"/>
      <c r="U38" s="274"/>
      <c r="V38" s="274"/>
      <c r="W38" s="231"/>
      <c r="X38" s="231"/>
      <c r="Y38" s="231"/>
      <c r="Z38" s="231"/>
      <c r="AA38" s="231"/>
      <c r="AB38" s="231"/>
      <c r="AC38" s="231"/>
      <c r="AD38" s="231"/>
      <c r="AE38" s="231"/>
      <c r="AF38" s="240"/>
      <c r="AG38" s="240"/>
      <c r="AH38" s="240"/>
      <c r="AI38" s="240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1"/>
      <c r="BD38" s="241"/>
      <c r="BE38" s="241"/>
      <c r="BF38" s="241"/>
      <c r="BG38" s="240"/>
      <c r="BH38" s="240"/>
      <c r="BI38" s="240"/>
      <c r="BJ38" s="240"/>
      <c r="BK38" s="231"/>
      <c r="BL38" s="231"/>
      <c r="BM38" s="231"/>
      <c r="BN38" s="243"/>
      <c r="BO38" s="277"/>
      <c r="BP38" s="243"/>
      <c r="BQ38" s="243"/>
      <c r="BR38" s="277"/>
      <c r="BS38" s="243"/>
      <c r="BT38" s="243"/>
      <c r="BU38" s="277"/>
      <c r="BV38" s="217"/>
      <c r="BW38" s="217"/>
      <c r="BX38" s="281"/>
      <c r="BY38" s="217"/>
      <c r="BZ38" s="217"/>
      <c r="CA38" s="281"/>
      <c r="CB38" s="189"/>
      <c r="CC38" s="217"/>
      <c r="CD38" s="281"/>
      <c r="CE38" s="189"/>
      <c r="CF38" s="388"/>
      <c r="CG38" s="281"/>
      <c r="CH38" s="189"/>
      <c r="CI38" s="189"/>
      <c r="CJ38" s="189"/>
      <c r="CK38" s="220"/>
    </row>
    <row r="39" spans="1:90" s="82" customFormat="1" ht="34.950000000000003" customHeight="1" thickTop="1" thickBot="1" x14ac:dyDescent="0.45">
      <c r="A39" s="194"/>
      <c r="B39" s="81"/>
      <c r="C39" s="81"/>
      <c r="D39" s="81"/>
      <c r="E39" s="81"/>
      <c r="F39" s="81"/>
      <c r="G39" s="81"/>
      <c r="H39" s="81"/>
      <c r="I39" s="81"/>
      <c r="J39" s="237" t="s">
        <v>49</v>
      </c>
      <c r="K39" s="458" t="s">
        <v>50</v>
      </c>
      <c r="L39" s="458"/>
      <c r="M39" s="458"/>
      <c r="N39" s="458"/>
      <c r="O39" s="458"/>
      <c r="P39" s="458"/>
      <c r="Q39" s="458"/>
      <c r="R39" s="481"/>
      <c r="S39" s="481"/>
      <c r="T39" s="481"/>
      <c r="U39" s="481"/>
      <c r="V39" s="481"/>
      <c r="W39" s="231"/>
      <c r="X39" s="231"/>
      <c r="Y39" s="231"/>
      <c r="Z39" s="231"/>
      <c r="AA39" s="231"/>
      <c r="AB39" s="231"/>
      <c r="AC39" s="231"/>
      <c r="AD39" s="231"/>
      <c r="AE39" s="231"/>
      <c r="AF39" s="249"/>
      <c r="AG39" s="250"/>
      <c r="AH39" s="241"/>
      <c r="AI39" s="240"/>
      <c r="AJ39" s="241"/>
      <c r="AK39" s="241"/>
      <c r="AL39" s="241"/>
      <c r="AM39" s="241"/>
      <c r="AN39" s="241"/>
      <c r="AO39" s="496" t="s">
        <v>51</v>
      </c>
      <c r="AP39" s="496"/>
      <c r="AQ39" s="467"/>
      <c r="AR39" s="410" t="str">
        <f>$I$17</f>
        <v>ii</v>
      </c>
      <c r="AS39" s="439"/>
      <c r="AT39" s="439"/>
      <c r="AU39" s="439"/>
      <c r="AV39" s="439"/>
      <c r="AW39" s="439"/>
      <c r="AX39" s="439"/>
      <c r="AY39" s="439"/>
      <c r="AZ39" s="439"/>
      <c r="BA39" s="439"/>
      <c r="BB39" s="439"/>
      <c r="BC39" s="440"/>
      <c r="BD39" s="241"/>
      <c r="BE39" s="241"/>
      <c r="BF39" s="241"/>
      <c r="BG39" s="248"/>
      <c r="BH39" s="248"/>
      <c r="BI39" s="248"/>
      <c r="BJ39" s="248"/>
      <c r="BK39" s="231"/>
      <c r="BL39" s="231"/>
      <c r="BM39" s="231"/>
      <c r="BN39" s="304" t="str">
        <f>$K$33</f>
        <v>ee</v>
      </c>
      <c r="BO39" s="307"/>
      <c r="BP39" s="267"/>
      <c r="BQ39" s="304" t="str">
        <f>$K$37</f>
        <v>hh</v>
      </c>
      <c r="BR39" s="307"/>
      <c r="BS39" s="267"/>
      <c r="BT39" s="304" t="str">
        <f>$K$30</f>
        <v>cc</v>
      </c>
      <c r="BU39" s="307"/>
      <c r="BV39" s="268"/>
      <c r="BW39" s="304" t="str">
        <f>$K$33</f>
        <v>ee</v>
      </c>
      <c r="BX39" s="307"/>
      <c r="BY39" s="269"/>
      <c r="BZ39" s="381" t="str">
        <f>$K$30</f>
        <v>cc</v>
      </c>
      <c r="CA39" s="385"/>
      <c r="CB39" s="189"/>
      <c r="CC39" s="381" t="str">
        <f>$K$42</f>
        <v>kk</v>
      </c>
      <c r="CD39" s="385"/>
      <c r="CE39" s="189"/>
      <c r="CF39" s="381" t="str">
        <f>$K$39</f>
        <v>ii</v>
      </c>
      <c r="CG39" s="385"/>
      <c r="CH39" s="189"/>
      <c r="CI39" s="189"/>
      <c r="CJ39" s="189"/>
      <c r="CK39" s="220"/>
    </row>
    <row r="40" spans="1:90" s="82" customFormat="1" ht="34.950000000000003" customHeight="1" thickTop="1" thickBot="1" x14ac:dyDescent="0.3">
      <c r="A40" s="194"/>
      <c r="B40" s="81"/>
      <c r="C40" s="81"/>
      <c r="D40" s="81"/>
      <c r="E40" s="81"/>
      <c r="F40" s="81"/>
      <c r="G40" s="81"/>
      <c r="H40" s="81"/>
      <c r="I40" s="81"/>
      <c r="J40" s="237" t="s">
        <v>52</v>
      </c>
      <c r="K40" s="458" t="s">
        <v>53</v>
      </c>
      <c r="L40" s="458"/>
      <c r="M40" s="458"/>
      <c r="N40" s="458"/>
      <c r="O40" s="458"/>
      <c r="P40" s="458"/>
      <c r="Q40" s="458"/>
      <c r="R40" s="481"/>
      <c r="S40" s="481"/>
      <c r="T40" s="481"/>
      <c r="U40" s="481"/>
      <c r="V40" s="481"/>
      <c r="W40" s="231"/>
      <c r="X40" s="231"/>
      <c r="Y40" s="231"/>
      <c r="Z40" s="231"/>
      <c r="AA40" s="231"/>
      <c r="AB40" s="231"/>
      <c r="AC40" s="231"/>
      <c r="AD40" s="231"/>
      <c r="AE40" s="231"/>
      <c r="AF40" s="249"/>
      <c r="AG40" s="250"/>
      <c r="AH40" s="241"/>
      <c r="AI40" s="240"/>
      <c r="AJ40" s="241"/>
      <c r="AK40" s="241"/>
      <c r="AL40" s="241"/>
      <c r="AM40" s="241"/>
      <c r="AN40" s="241"/>
      <c r="AO40" s="496" t="s">
        <v>54</v>
      </c>
      <c r="AP40" s="496"/>
      <c r="AQ40" s="467"/>
      <c r="AR40" s="410" t="str">
        <f>$I$18</f>
        <v>jj</v>
      </c>
      <c r="AS40" s="439"/>
      <c r="AT40" s="439"/>
      <c r="AU40" s="439"/>
      <c r="AV40" s="439"/>
      <c r="AW40" s="439"/>
      <c r="AX40" s="439"/>
      <c r="AY40" s="439"/>
      <c r="AZ40" s="439"/>
      <c r="BA40" s="439"/>
      <c r="BB40" s="439"/>
      <c r="BC40" s="440"/>
      <c r="BD40" s="241"/>
      <c r="BE40" s="241"/>
      <c r="BF40" s="241"/>
      <c r="BG40" s="240"/>
      <c r="BH40" s="240"/>
      <c r="BI40" s="240"/>
      <c r="BJ40" s="240"/>
      <c r="BK40" s="231"/>
      <c r="BL40" s="231"/>
      <c r="BM40" s="231"/>
      <c r="BN40" s="305" t="str">
        <f>$K$36</f>
        <v>gg</v>
      </c>
      <c r="BO40" s="308"/>
      <c r="BP40" s="243"/>
      <c r="BQ40" s="305" t="str">
        <f>$K$48</f>
        <v>oo</v>
      </c>
      <c r="BR40" s="308"/>
      <c r="BS40" s="227"/>
      <c r="BT40" s="305" t="str">
        <f>$K$45</f>
        <v>mm</v>
      </c>
      <c r="BU40" s="308"/>
      <c r="BV40" s="268"/>
      <c r="BW40" s="370" t="str">
        <f>$K$37</f>
        <v>hh</v>
      </c>
      <c r="BX40" s="308"/>
      <c r="BY40" s="269"/>
      <c r="BZ40" s="382" t="str">
        <f>$K$36</f>
        <v>gg</v>
      </c>
      <c r="CA40" s="386"/>
      <c r="CB40" s="189"/>
      <c r="CC40" s="382" t="str">
        <f>$K$49</f>
        <v>pp</v>
      </c>
      <c r="CD40" s="386"/>
      <c r="CE40" s="189"/>
      <c r="CF40" s="382" t="str">
        <f>$K$48</f>
        <v>oo</v>
      </c>
      <c r="CG40" s="386"/>
      <c r="CH40" s="189"/>
      <c r="CI40" s="189"/>
      <c r="CJ40" s="189"/>
      <c r="CK40" s="220"/>
    </row>
    <row r="41" spans="1:90" s="82" customFormat="1" ht="34.950000000000003" customHeight="1" thickTop="1" thickBot="1" x14ac:dyDescent="0.45">
      <c r="A41" s="194"/>
      <c r="B41" s="81"/>
      <c r="C41" s="81"/>
      <c r="D41" s="81"/>
      <c r="E41" s="81"/>
      <c r="F41" s="81"/>
      <c r="G41" s="81"/>
      <c r="H41" s="81"/>
      <c r="I41" s="81"/>
      <c r="J41" s="229"/>
      <c r="K41" s="483"/>
      <c r="L41" s="483"/>
      <c r="M41" s="483"/>
      <c r="N41" s="483"/>
      <c r="O41" s="483"/>
      <c r="P41" s="483"/>
      <c r="Q41" s="483"/>
      <c r="R41" s="484"/>
      <c r="S41" s="484"/>
      <c r="T41" s="274"/>
      <c r="U41" s="274"/>
      <c r="V41" s="274"/>
      <c r="W41" s="231"/>
      <c r="X41" s="231"/>
      <c r="Y41" s="231"/>
      <c r="Z41" s="231"/>
      <c r="AA41" s="231"/>
      <c r="AB41" s="231"/>
      <c r="AC41" s="231"/>
      <c r="AD41" s="231"/>
      <c r="AE41" s="231"/>
      <c r="AF41" s="248"/>
      <c r="AG41" s="248"/>
      <c r="AH41" s="248"/>
      <c r="AI41" s="240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8"/>
      <c r="BH41" s="248"/>
      <c r="BI41" s="248"/>
      <c r="BJ41" s="248"/>
      <c r="BK41" s="255"/>
      <c r="BL41" s="231"/>
      <c r="BM41" s="231"/>
      <c r="BN41" s="243"/>
      <c r="BO41" s="277"/>
      <c r="BP41" s="243"/>
      <c r="BQ41" s="243"/>
      <c r="BR41" s="277"/>
      <c r="BS41" s="243"/>
      <c r="BT41" s="243"/>
      <c r="BU41" s="277"/>
      <c r="BV41" s="217"/>
      <c r="BW41" s="217"/>
      <c r="BX41" s="281"/>
      <c r="BY41" s="217"/>
      <c r="BZ41" s="217"/>
      <c r="CA41" s="281"/>
      <c r="CB41" s="189"/>
      <c r="CC41" s="217"/>
      <c r="CD41" s="281"/>
      <c r="CE41" s="378"/>
      <c r="CF41" s="217"/>
      <c r="CG41" s="281"/>
      <c r="CH41" s="189"/>
      <c r="CI41" s="189"/>
      <c r="CJ41" s="189"/>
      <c r="CK41" s="220"/>
    </row>
    <row r="42" spans="1:90" s="82" customFormat="1" ht="34.950000000000003" customHeight="1" thickTop="1" thickBot="1" x14ac:dyDescent="0.3">
      <c r="A42" s="194"/>
      <c r="B42" s="81"/>
      <c r="C42" s="81"/>
      <c r="D42" s="81"/>
      <c r="E42" s="81"/>
      <c r="F42" s="81"/>
      <c r="G42" s="81"/>
      <c r="H42" s="81"/>
      <c r="I42" s="81"/>
      <c r="J42" s="237" t="s">
        <v>55</v>
      </c>
      <c r="K42" s="458" t="s">
        <v>56</v>
      </c>
      <c r="L42" s="458"/>
      <c r="M42" s="458"/>
      <c r="N42" s="458"/>
      <c r="O42" s="458"/>
      <c r="P42" s="458"/>
      <c r="Q42" s="458"/>
      <c r="R42" s="481"/>
      <c r="S42" s="481"/>
      <c r="T42" s="481"/>
      <c r="U42" s="481"/>
      <c r="V42" s="481"/>
      <c r="W42" s="231"/>
      <c r="X42" s="231"/>
      <c r="Y42" s="231"/>
      <c r="Z42" s="231"/>
      <c r="AA42" s="231"/>
      <c r="AB42" s="231"/>
      <c r="AC42" s="231"/>
      <c r="AD42" s="231"/>
      <c r="AE42" s="231"/>
      <c r="AF42" s="249"/>
      <c r="AG42" s="250"/>
      <c r="AH42" s="241"/>
      <c r="AI42" s="240"/>
      <c r="AJ42" s="241"/>
      <c r="AK42" s="241"/>
      <c r="AL42" s="241"/>
      <c r="AM42" s="241"/>
      <c r="AN42" s="241"/>
      <c r="AO42" s="496" t="s">
        <v>57</v>
      </c>
      <c r="AP42" s="497"/>
      <c r="AQ42" s="480"/>
      <c r="AR42" s="410" t="str">
        <f>$I$19</f>
        <v>kk</v>
      </c>
      <c r="AS42" s="439"/>
      <c r="AT42" s="439"/>
      <c r="AU42" s="439"/>
      <c r="AV42" s="439"/>
      <c r="AW42" s="439"/>
      <c r="AX42" s="439"/>
      <c r="AY42" s="439"/>
      <c r="AZ42" s="439"/>
      <c r="BA42" s="439"/>
      <c r="BB42" s="439"/>
      <c r="BC42" s="440"/>
      <c r="BD42" s="241"/>
      <c r="BE42" s="241"/>
      <c r="BF42" s="241"/>
      <c r="BG42" s="240"/>
      <c r="BH42" s="240"/>
      <c r="BI42" s="240"/>
      <c r="BJ42" s="240"/>
      <c r="BK42" s="231"/>
      <c r="BL42" s="231"/>
      <c r="BM42" s="231"/>
      <c r="BN42" s="304" t="str">
        <f>$K$34</f>
        <v>ff</v>
      </c>
      <c r="BO42" s="307"/>
      <c r="BP42" s="243"/>
      <c r="BQ42" s="304" t="str">
        <f>$K$27</f>
        <v>aa</v>
      </c>
      <c r="BR42" s="307"/>
      <c r="BS42" s="243"/>
      <c r="BT42" s="304" t="str">
        <f>$K$33</f>
        <v>ee</v>
      </c>
      <c r="BU42" s="307"/>
      <c r="BV42" s="268"/>
      <c r="BW42" s="304" t="str">
        <f>$K$27</f>
        <v>aa</v>
      </c>
      <c r="BX42" s="307"/>
      <c r="BY42" s="269"/>
      <c r="BZ42" s="381" t="str">
        <f>$K$31</f>
        <v>dd</v>
      </c>
      <c r="CA42" s="385"/>
      <c r="CB42" s="189"/>
      <c r="CC42" s="381" t="str">
        <f>$K$39</f>
        <v>ii</v>
      </c>
      <c r="CD42" s="385"/>
      <c r="CE42" s="378"/>
      <c r="CF42" s="381" t="str">
        <f>$K$30</f>
        <v>cc</v>
      </c>
      <c r="CG42" s="385"/>
      <c r="CH42" s="189"/>
      <c r="CI42" s="189"/>
      <c r="CJ42" s="189"/>
      <c r="CK42" s="220"/>
    </row>
    <row r="43" spans="1:90" s="82" customFormat="1" ht="34.950000000000003" customHeight="1" thickTop="1" thickBot="1" x14ac:dyDescent="0.45">
      <c r="A43" s="194"/>
      <c r="B43" s="81"/>
      <c r="C43" s="81"/>
      <c r="D43" s="81"/>
      <c r="E43" s="81"/>
      <c r="F43" s="81"/>
      <c r="G43" s="81"/>
      <c r="H43" s="81"/>
      <c r="I43" s="81"/>
      <c r="J43" s="237" t="s">
        <v>58</v>
      </c>
      <c r="K43" s="458" t="s">
        <v>59</v>
      </c>
      <c r="L43" s="458"/>
      <c r="M43" s="458"/>
      <c r="N43" s="458"/>
      <c r="O43" s="458"/>
      <c r="P43" s="458"/>
      <c r="Q43" s="458"/>
      <c r="R43" s="481"/>
      <c r="S43" s="481"/>
      <c r="T43" s="481"/>
      <c r="U43" s="481"/>
      <c r="V43" s="481"/>
      <c r="W43" s="189"/>
      <c r="X43" s="189"/>
      <c r="Y43" s="189"/>
      <c r="Z43" s="189"/>
      <c r="AA43" s="189"/>
      <c r="AB43" s="189"/>
      <c r="AC43" s="189"/>
      <c r="AD43" s="189"/>
      <c r="AE43" s="189"/>
      <c r="AF43" s="249"/>
      <c r="AG43" s="250"/>
      <c r="AH43" s="241"/>
      <c r="AI43" s="240"/>
      <c r="AJ43" s="241"/>
      <c r="AK43" s="241"/>
      <c r="AL43" s="241"/>
      <c r="AM43" s="241"/>
      <c r="AN43" s="241"/>
      <c r="AO43" s="496" t="s">
        <v>60</v>
      </c>
      <c r="AP43" s="497"/>
      <c r="AQ43" s="480"/>
      <c r="AR43" s="410" t="str">
        <f>$I$20</f>
        <v>ll</v>
      </c>
      <c r="AS43" s="439"/>
      <c r="AT43" s="439"/>
      <c r="AU43" s="439"/>
      <c r="AV43" s="439"/>
      <c r="AW43" s="439"/>
      <c r="AX43" s="439"/>
      <c r="AY43" s="439"/>
      <c r="AZ43" s="439"/>
      <c r="BA43" s="439"/>
      <c r="BB43" s="439"/>
      <c r="BC43" s="440"/>
      <c r="BD43" s="241"/>
      <c r="BE43" s="241"/>
      <c r="BF43" s="241"/>
      <c r="BG43" s="248"/>
      <c r="BH43" s="248"/>
      <c r="BI43" s="248"/>
      <c r="BJ43" s="248"/>
      <c r="BK43" s="189"/>
      <c r="BL43" s="231"/>
      <c r="BM43" s="231"/>
      <c r="BN43" s="305" t="str">
        <f>$K$37</f>
        <v>hh</v>
      </c>
      <c r="BO43" s="308"/>
      <c r="BP43" s="243"/>
      <c r="BQ43" s="370" t="str">
        <f>$K$46</f>
        <v>nn</v>
      </c>
      <c r="BR43" s="308"/>
      <c r="BS43" s="227"/>
      <c r="BT43" s="305" t="str">
        <f>$K$46</f>
        <v>nn</v>
      </c>
      <c r="BU43" s="308"/>
      <c r="BV43" s="268"/>
      <c r="BW43" s="305" t="str">
        <f>$K$42</f>
        <v>kk</v>
      </c>
      <c r="BX43" s="308"/>
      <c r="BY43" s="269"/>
      <c r="BZ43" s="382" t="str">
        <f>$K$37</f>
        <v>hh</v>
      </c>
      <c r="CA43" s="386"/>
      <c r="CB43" s="189"/>
      <c r="CC43" s="382" t="str">
        <f>$K$45</f>
        <v>mm</v>
      </c>
      <c r="CD43" s="386"/>
      <c r="CE43" s="378"/>
      <c r="CF43" s="382" t="str">
        <f>$K$42</f>
        <v>kk</v>
      </c>
      <c r="CG43" s="386"/>
      <c r="CH43" s="189"/>
      <c r="CI43" s="189"/>
      <c r="CJ43" s="189"/>
      <c r="CK43" s="220"/>
    </row>
    <row r="44" spans="1:90" s="82" customFormat="1" ht="34.950000000000003" customHeight="1" thickTop="1" thickBot="1" x14ac:dyDescent="0.3">
      <c r="A44" s="194"/>
      <c r="B44" s="81"/>
      <c r="C44" s="81"/>
      <c r="D44" s="81"/>
      <c r="E44" s="81"/>
      <c r="F44" s="81"/>
      <c r="G44" s="81"/>
      <c r="H44" s="81"/>
      <c r="I44" s="81"/>
      <c r="J44" s="237"/>
      <c r="K44" s="483"/>
      <c r="L44" s="483"/>
      <c r="M44" s="483"/>
      <c r="N44" s="483"/>
      <c r="O44" s="483"/>
      <c r="P44" s="483"/>
      <c r="Q44" s="483"/>
      <c r="R44" s="484"/>
      <c r="S44" s="484"/>
      <c r="T44" s="299"/>
      <c r="U44" s="299"/>
      <c r="V44" s="299"/>
      <c r="W44" s="189"/>
      <c r="X44" s="189"/>
      <c r="Y44" s="189"/>
      <c r="Z44" s="189"/>
      <c r="AA44" s="189"/>
      <c r="AB44" s="189"/>
      <c r="AC44" s="189"/>
      <c r="AD44" s="189"/>
      <c r="AE44" s="189"/>
      <c r="AF44" s="240"/>
      <c r="AG44" s="240"/>
      <c r="AH44" s="240"/>
      <c r="AI44" s="240"/>
      <c r="AJ44" s="241"/>
      <c r="AK44" s="241"/>
      <c r="AL44" s="241"/>
      <c r="AM44" s="241"/>
      <c r="AN44" s="241"/>
      <c r="AO44" s="240"/>
      <c r="AP44" s="240"/>
      <c r="AQ44" s="240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41"/>
      <c r="BD44" s="241"/>
      <c r="BE44" s="241"/>
      <c r="BF44" s="241"/>
      <c r="BG44" s="240"/>
      <c r="BH44" s="240"/>
      <c r="BI44" s="240"/>
      <c r="BJ44" s="240"/>
      <c r="BK44" s="189"/>
      <c r="BL44" s="231"/>
      <c r="BM44" s="231"/>
      <c r="BN44" s="242"/>
      <c r="BO44" s="297"/>
      <c r="BP44" s="243"/>
      <c r="BQ44" s="243"/>
      <c r="BR44" s="277"/>
      <c r="BS44" s="243"/>
      <c r="BT44" s="243"/>
      <c r="BU44" s="277"/>
      <c r="BV44" s="243"/>
      <c r="BW44" s="243"/>
      <c r="BX44" s="277"/>
      <c r="BY44" s="243"/>
      <c r="BZ44" s="243"/>
      <c r="CA44" s="281"/>
      <c r="CB44" s="189"/>
      <c r="CC44" s="243"/>
      <c r="CD44" s="281"/>
      <c r="CE44" s="189"/>
      <c r="CF44" s="243"/>
      <c r="CG44" s="281"/>
      <c r="CH44" s="189"/>
      <c r="CI44" s="189"/>
      <c r="CJ44" s="189"/>
      <c r="CK44" s="220"/>
      <c r="CL44" s="255"/>
    </row>
    <row r="45" spans="1:90" s="82" customFormat="1" ht="34.950000000000003" customHeight="1" thickTop="1" thickBot="1" x14ac:dyDescent="0.3">
      <c r="A45" s="194"/>
      <c r="B45" s="81"/>
      <c r="C45" s="81"/>
      <c r="D45" s="81"/>
      <c r="E45" s="81"/>
      <c r="F45" s="81"/>
      <c r="G45" s="81"/>
      <c r="H45" s="81"/>
      <c r="I45" s="81"/>
      <c r="J45" s="237" t="s">
        <v>68</v>
      </c>
      <c r="K45" s="458" t="s">
        <v>69</v>
      </c>
      <c r="L45" s="481"/>
      <c r="M45" s="481"/>
      <c r="N45" s="481"/>
      <c r="O45" s="481"/>
      <c r="P45" s="481"/>
      <c r="Q45" s="481"/>
      <c r="R45" s="481"/>
      <c r="S45" s="481"/>
      <c r="T45" s="481"/>
      <c r="U45" s="481"/>
      <c r="V45" s="481"/>
      <c r="W45" s="189"/>
      <c r="X45" s="189"/>
      <c r="Y45" s="189"/>
      <c r="Z45" s="189"/>
      <c r="AA45" s="189"/>
      <c r="AB45" s="189"/>
      <c r="AC45" s="189"/>
      <c r="AD45" s="189"/>
      <c r="AE45" s="189"/>
      <c r="AF45" s="249"/>
      <c r="AG45" s="250"/>
      <c r="AH45" s="241"/>
      <c r="AI45" s="240"/>
      <c r="AJ45" s="241"/>
      <c r="AK45" s="241"/>
      <c r="AL45" s="241"/>
      <c r="AM45" s="241"/>
      <c r="AN45" s="241"/>
      <c r="AO45" s="496" t="s">
        <v>70</v>
      </c>
      <c r="AP45" s="497"/>
      <c r="AQ45" s="480"/>
      <c r="AR45" s="410" t="str">
        <f>$I$21</f>
        <v>mm</v>
      </c>
      <c r="AS45" s="439"/>
      <c r="AT45" s="439"/>
      <c r="AU45" s="439"/>
      <c r="AV45" s="439"/>
      <c r="AW45" s="439"/>
      <c r="AX45" s="439"/>
      <c r="AY45" s="439"/>
      <c r="AZ45" s="439"/>
      <c r="BA45" s="439"/>
      <c r="BB45" s="439"/>
      <c r="BC45" s="440"/>
      <c r="BD45" s="241"/>
      <c r="BE45" s="241"/>
      <c r="BF45" s="241"/>
      <c r="BG45" s="240"/>
      <c r="BH45" s="240"/>
      <c r="BI45" s="240"/>
      <c r="BJ45" s="240"/>
      <c r="BK45" s="189"/>
      <c r="BL45" s="231"/>
      <c r="BM45" s="231"/>
      <c r="BN45" s="304" t="str">
        <f>$K$39</f>
        <v>ii</v>
      </c>
      <c r="BO45" s="307"/>
      <c r="BP45" s="267"/>
      <c r="BQ45" s="304" t="str">
        <f>$K$28</f>
        <v>bb</v>
      </c>
      <c r="BR45" s="307"/>
      <c r="BS45" s="267"/>
      <c r="BT45" s="304" t="str">
        <f>$K$31</f>
        <v>dd</v>
      </c>
      <c r="BU45" s="307"/>
      <c r="BV45" s="268"/>
      <c r="BW45" s="304" t="str">
        <f>$K$30</f>
        <v>cc</v>
      </c>
      <c r="BX45" s="307"/>
      <c r="BY45" s="269"/>
      <c r="BZ45" s="381" t="str">
        <f>$K$39</f>
        <v>ii</v>
      </c>
      <c r="CA45" s="385"/>
      <c r="CB45" s="189"/>
      <c r="CC45" s="381" t="str">
        <f>$K$36</f>
        <v>gg</v>
      </c>
      <c r="CD45" s="385"/>
      <c r="CE45" s="189"/>
      <c r="CF45" s="381" t="str">
        <f>$K$31</f>
        <v>dd</v>
      </c>
      <c r="CG45" s="385"/>
      <c r="CH45" s="189"/>
      <c r="CI45" s="189"/>
      <c r="CJ45" s="189"/>
      <c r="CK45" s="220"/>
    </row>
    <row r="46" spans="1:90" s="82" customFormat="1" ht="34.950000000000003" customHeight="1" thickTop="1" thickBot="1" x14ac:dyDescent="0.3">
      <c r="A46" s="194"/>
      <c r="B46" s="81"/>
      <c r="C46" s="81"/>
      <c r="D46" s="81"/>
      <c r="E46" s="81"/>
      <c r="F46" s="81"/>
      <c r="G46" s="81"/>
      <c r="H46" s="81"/>
      <c r="I46" s="81"/>
      <c r="J46" s="237" t="s">
        <v>71</v>
      </c>
      <c r="K46" s="407" t="s">
        <v>72</v>
      </c>
      <c r="L46" s="407"/>
      <c r="M46" s="407"/>
      <c r="N46" s="407"/>
      <c r="O46" s="407"/>
      <c r="P46" s="407"/>
      <c r="Q46" s="407"/>
      <c r="R46" s="407"/>
      <c r="S46" s="407"/>
      <c r="T46" s="407"/>
      <c r="U46" s="407"/>
      <c r="V46" s="407"/>
      <c r="W46" s="189"/>
      <c r="X46" s="189"/>
      <c r="Y46" s="189"/>
      <c r="Z46" s="189"/>
      <c r="AA46" s="189"/>
      <c r="AB46" s="189"/>
      <c r="AC46" s="189"/>
      <c r="AD46" s="189"/>
      <c r="AE46" s="189"/>
      <c r="AF46" s="249"/>
      <c r="AG46" s="250"/>
      <c r="AH46" s="241"/>
      <c r="AI46" s="240"/>
      <c r="AJ46" s="241"/>
      <c r="AK46" s="241"/>
      <c r="AL46" s="241"/>
      <c r="AM46" s="241"/>
      <c r="AN46" s="241"/>
      <c r="AO46" s="496" t="s">
        <v>73</v>
      </c>
      <c r="AP46" s="497"/>
      <c r="AQ46" s="480"/>
      <c r="AR46" s="410" t="str">
        <f>$I$22</f>
        <v>nn</v>
      </c>
      <c r="AS46" s="439"/>
      <c r="AT46" s="439"/>
      <c r="AU46" s="439"/>
      <c r="AV46" s="439"/>
      <c r="AW46" s="439"/>
      <c r="AX46" s="439"/>
      <c r="AY46" s="439"/>
      <c r="AZ46" s="439"/>
      <c r="BA46" s="439"/>
      <c r="BB46" s="439"/>
      <c r="BC46" s="440"/>
      <c r="BD46" s="241"/>
      <c r="BE46" s="241"/>
      <c r="BF46" s="241"/>
      <c r="BG46" s="240"/>
      <c r="BH46" s="240"/>
      <c r="BI46" s="240"/>
      <c r="BJ46" s="240"/>
      <c r="BK46" s="189"/>
      <c r="BL46" s="231"/>
      <c r="BM46" s="231"/>
      <c r="BN46" s="305" t="str">
        <f>$K$42</f>
        <v>kk</v>
      </c>
      <c r="BO46" s="308"/>
      <c r="BP46" s="243"/>
      <c r="BQ46" s="305" t="str">
        <f>$K$45</f>
        <v>mm</v>
      </c>
      <c r="BR46" s="308"/>
      <c r="BS46" s="227"/>
      <c r="BT46" s="305" t="str">
        <f>$K$40</f>
        <v>jj</v>
      </c>
      <c r="BU46" s="308"/>
      <c r="BV46" s="268"/>
      <c r="BW46" s="370" t="str">
        <f>$K$49</f>
        <v>pp</v>
      </c>
      <c r="BX46" s="308"/>
      <c r="BY46" s="269"/>
      <c r="BZ46" s="382" t="str">
        <f>$K$43</f>
        <v>ll</v>
      </c>
      <c r="CA46" s="386"/>
      <c r="CB46" s="189"/>
      <c r="CC46" s="382" t="str">
        <f>$K$40</f>
        <v>jj</v>
      </c>
      <c r="CD46" s="386"/>
      <c r="CE46" s="189"/>
      <c r="CF46" s="382" t="str">
        <f>$K$33</f>
        <v>ee</v>
      </c>
      <c r="CG46" s="386"/>
      <c r="CH46" s="189"/>
      <c r="CI46" s="189"/>
      <c r="CJ46" s="189"/>
      <c r="CK46" s="220"/>
    </row>
    <row r="47" spans="1:90" s="82" customFormat="1" ht="34.950000000000003" customHeight="1" thickTop="1" thickBot="1" x14ac:dyDescent="0.3">
      <c r="A47" s="194"/>
      <c r="B47" s="81"/>
      <c r="C47" s="81"/>
      <c r="D47" s="81"/>
      <c r="E47" s="81"/>
      <c r="F47" s="81"/>
      <c r="G47" s="81"/>
      <c r="H47" s="81"/>
      <c r="I47" s="81"/>
      <c r="J47" s="229"/>
      <c r="K47" s="279"/>
      <c r="L47" s="279"/>
      <c r="M47" s="279"/>
      <c r="N47" s="279"/>
      <c r="O47" s="279"/>
      <c r="P47" s="279"/>
      <c r="Q47" s="279"/>
      <c r="R47" s="299"/>
      <c r="S47" s="299"/>
      <c r="T47" s="299"/>
      <c r="U47" s="299"/>
      <c r="V47" s="299"/>
      <c r="W47" s="189"/>
      <c r="X47" s="189"/>
      <c r="Y47" s="189"/>
      <c r="Z47" s="189"/>
      <c r="AA47" s="189"/>
      <c r="AB47" s="189"/>
      <c r="AC47" s="189"/>
      <c r="AD47" s="189"/>
      <c r="AE47" s="189"/>
      <c r="AF47" s="240"/>
      <c r="AG47" s="240"/>
      <c r="AH47" s="240"/>
      <c r="AI47" s="479"/>
      <c r="AJ47" s="480"/>
      <c r="AK47" s="480"/>
      <c r="AL47" s="480"/>
      <c r="AM47" s="480"/>
      <c r="AN47" s="480"/>
      <c r="AO47" s="480"/>
      <c r="AP47" s="480"/>
      <c r="AQ47" s="480"/>
      <c r="AR47" s="480"/>
      <c r="AS47" s="480"/>
      <c r="AT47" s="480"/>
      <c r="AU47" s="480"/>
      <c r="AV47" s="480"/>
      <c r="AW47" s="480"/>
      <c r="AX47" s="480"/>
      <c r="AY47" s="480"/>
      <c r="AZ47" s="480"/>
      <c r="BA47" s="480"/>
      <c r="BB47" s="480"/>
      <c r="BC47" s="480"/>
      <c r="BD47" s="480"/>
      <c r="BE47" s="480"/>
      <c r="BF47" s="480"/>
      <c r="BG47" s="240"/>
      <c r="BH47" s="240"/>
      <c r="BI47" s="240"/>
      <c r="BJ47" s="240"/>
      <c r="BK47" s="189"/>
      <c r="BL47" s="231"/>
      <c r="BM47" s="231"/>
      <c r="BN47" s="243"/>
      <c r="BO47" s="277"/>
      <c r="BP47" s="243"/>
      <c r="BQ47" s="243"/>
      <c r="BR47" s="277"/>
      <c r="BS47" s="243"/>
      <c r="BT47" s="243"/>
      <c r="BU47" s="277"/>
      <c r="BV47" s="217"/>
      <c r="BW47" s="217"/>
      <c r="BX47" s="281"/>
      <c r="BY47" s="217"/>
      <c r="BZ47" s="217"/>
      <c r="CA47" s="281"/>
      <c r="CB47" s="189"/>
      <c r="CC47" s="217"/>
      <c r="CD47" s="281"/>
      <c r="CE47" s="189"/>
      <c r="CF47" s="217"/>
      <c r="CG47" s="281"/>
      <c r="CH47" s="189"/>
      <c r="CI47" s="189"/>
      <c r="CJ47" s="189"/>
      <c r="CK47" s="220"/>
    </row>
    <row r="48" spans="1:90" s="82" customFormat="1" ht="34.950000000000003" customHeight="1" thickTop="1" thickBot="1" x14ac:dyDescent="0.3">
      <c r="A48" s="194"/>
      <c r="B48" s="81"/>
      <c r="C48" s="81"/>
      <c r="D48" s="81"/>
      <c r="E48" s="81"/>
      <c r="F48" s="81"/>
      <c r="G48" s="81"/>
      <c r="H48" s="81"/>
      <c r="I48" s="81"/>
      <c r="J48" s="237" t="s">
        <v>74</v>
      </c>
      <c r="K48" s="458" t="s">
        <v>75</v>
      </c>
      <c r="L48" s="499"/>
      <c r="M48" s="499"/>
      <c r="N48" s="499"/>
      <c r="O48" s="499"/>
      <c r="P48" s="499"/>
      <c r="Q48" s="499"/>
      <c r="R48" s="499"/>
      <c r="S48" s="499"/>
      <c r="T48" s="499"/>
      <c r="U48" s="499"/>
      <c r="V48" s="499"/>
      <c r="W48" s="189"/>
      <c r="X48" s="189"/>
      <c r="Y48" s="189"/>
      <c r="Z48" s="189"/>
      <c r="AA48" s="189"/>
      <c r="AB48" s="189"/>
      <c r="AC48" s="189"/>
      <c r="AD48" s="189"/>
      <c r="AE48" s="189"/>
      <c r="AF48" s="240"/>
      <c r="AG48" s="240"/>
      <c r="AH48" s="240"/>
      <c r="AI48" s="240"/>
      <c r="AJ48" s="241"/>
      <c r="AK48" s="241"/>
      <c r="AL48" s="241"/>
      <c r="AM48" s="241"/>
      <c r="AN48" s="241"/>
      <c r="AO48" s="496" t="s">
        <v>76</v>
      </c>
      <c r="AP48" s="497"/>
      <c r="AQ48" s="480"/>
      <c r="AR48" s="410" t="str">
        <f>$I$23</f>
        <v>oo</v>
      </c>
      <c r="AS48" s="439"/>
      <c r="AT48" s="439"/>
      <c r="AU48" s="439"/>
      <c r="AV48" s="439"/>
      <c r="AW48" s="439"/>
      <c r="AX48" s="439"/>
      <c r="AY48" s="439"/>
      <c r="AZ48" s="439"/>
      <c r="BA48" s="439"/>
      <c r="BB48" s="439"/>
      <c r="BC48" s="440"/>
      <c r="BD48" s="241"/>
      <c r="BE48" s="241"/>
      <c r="BF48" s="241"/>
      <c r="BG48" s="240"/>
      <c r="BH48" s="240"/>
      <c r="BI48" s="240"/>
      <c r="BJ48" s="240"/>
      <c r="BK48" s="189"/>
      <c r="BL48" s="231"/>
      <c r="BM48" s="231"/>
      <c r="BN48" s="304" t="str">
        <f>$K$40</f>
        <v>jj</v>
      </c>
      <c r="BO48" s="307"/>
      <c r="BP48" s="243"/>
      <c r="BQ48" s="304" t="str">
        <f>$K$30</f>
        <v>cc</v>
      </c>
      <c r="BR48" s="307"/>
      <c r="BS48" s="243"/>
      <c r="BT48" s="304" t="str">
        <f>$K$34</f>
        <v>ff</v>
      </c>
      <c r="BU48" s="307"/>
      <c r="BV48" s="268"/>
      <c r="BW48" s="304" t="str">
        <f>$K$31</f>
        <v>dd</v>
      </c>
      <c r="BX48" s="307"/>
      <c r="BY48" s="269"/>
      <c r="BZ48" s="381" t="str">
        <f>$K$40</f>
        <v>jj</v>
      </c>
      <c r="CA48" s="385"/>
      <c r="CB48" s="189"/>
      <c r="CC48" s="381" t="str">
        <f>$K$30</f>
        <v>cc</v>
      </c>
      <c r="CD48" s="385"/>
      <c r="CE48" s="189"/>
      <c r="CF48" s="381" t="str">
        <f>$K$27</f>
        <v>aa</v>
      </c>
      <c r="CG48" s="385"/>
      <c r="CH48" s="189"/>
      <c r="CI48" s="189"/>
      <c r="CJ48" s="189"/>
      <c r="CK48" s="220"/>
    </row>
    <row r="49" spans="1:89" s="82" customFormat="1" ht="34.950000000000003" customHeight="1" thickTop="1" thickBot="1" x14ac:dyDescent="0.45">
      <c r="A49" s="194"/>
      <c r="B49" s="81"/>
      <c r="C49" s="81"/>
      <c r="D49" s="81"/>
      <c r="E49" s="81"/>
      <c r="F49" s="81"/>
      <c r="G49" s="81"/>
      <c r="H49" s="81"/>
      <c r="I49" s="81"/>
      <c r="J49" s="237" t="s">
        <v>77</v>
      </c>
      <c r="K49" s="407" t="s">
        <v>78</v>
      </c>
      <c r="L49" s="407"/>
      <c r="M49" s="407"/>
      <c r="N49" s="407"/>
      <c r="O49" s="407"/>
      <c r="P49" s="407"/>
      <c r="Q49" s="407"/>
      <c r="R49" s="407"/>
      <c r="S49" s="407"/>
      <c r="T49" s="407"/>
      <c r="U49" s="407"/>
      <c r="V49" s="407"/>
      <c r="W49" s="189"/>
      <c r="X49" s="189"/>
      <c r="Y49" s="189"/>
      <c r="Z49" s="189"/>
      <c r="AA49" s="189"/>
      <c r="AB49" s="189"/>
      <c r="AC49" s="189"/>
      <c r="AD49" s="189"/>
      <c r="AE49" s="189"/>
      <c r="AF49" s="240"/>
      <c r="AG49" s="240"/>
      <c r="AH49" s="240"/>
      <c r="AI49" s="244"/>
      <c r="AJ49" s="244"/>
      <c r="AK49" s="244"/>
      <c r="AL49" s="244"/>
      <c r="AM49" s="244"/>
      <c r="AN49" s="244"/>
      <c r="AO49" s="496" t="s">
        <v>79</v>
      </c>
      <c r="AP49" s="497"/>
      <c r="AQ49" s="480"/>
      <c r="AR49" s="410" t="str">
        <f>$I$24</f>
        <v>pp</v>
      </c>
      <c r="AS49" s="439"/>
      <c r="AT49" s="439"/>
      <c r="AU49" s="439"/>
      <c r="AV49" s="439"/>
      <c r="AW49" s="439"/>
      <c r="AX49" s="439"/>
      <c r="AY49" s="439"/>
      <c r="AZ49" s="439"/>
      <c r="BA49" s="439"/>
      <c r="BB49" s="439"/>
      <c r="BC49" s="440"/>
      <c r="BD49" s="244"/>
      <c r="BE49" s="244"/>
      <c r="BF49" s="244"/>
      <c r="BG49" s="240"/>
      <c r="BH49" s="240"/>
      <c r="BI49" s="240"/>
      <c r="BJ49" s="240"/>
      <c r="BK49" s="189"/>
      <c r="BL49" s="231"/>
      <c r="BM49" s="231"/>
      <c r="BN49" s="305" t="str">
        <f>$K$43</f>
        <v>ll</v>
      </c>
      <c r="BO49" s="308"/>
      <c r="BP49" s="243"/>
      <c r="BQ49" s="370" t="str">
        <f>$K$40</f>
        <v>jj</v>
      </c>
      <c r="BR49" s="308"/>
      <c r="BS49" s="227"/>
      <c r="BT49" s="305" t="str">
        <f>$K$43</f>
        <v>ll</v>
      </c>
      <c r="BU49" s="308"/>
      <c r="BV49" s="268"/>
      <c r="BW49" s="305" t="str">
        <f>$K$48</f>
        <v>oo</v>
      </c>
      <c r="BX49" s="308"/>
      <c r="BY49" s="269"/>
      <c r="BZ49" s="382" t="str">
        <f>$K$49</f>
        <v>pp</v>
      </c>
      <c r="CA49" s="386"/>
      <c r="CB49" s="189"/>
      <c r="CC49" s="382" t="str">
        <f>$K$33</f>
        <v>ee</v>
      </c>
      <c r="CD49" s="386"/>
      <c r="CE49" s="189"/>
      <c r="CF49" s="382" t="str">
        <f>$K$37</f>
        <v>hh</v>
      </c>
      <c r="CG49" s="386"/>
      <c r="CH49" s="189"/>
      <c r="CI49" s="189"/>
      <c r="CJ49" s="189"/>
      <c r="CK49" s="220"/>
    </row>
    <row r="50" spans="1:89" s="82" customFormat="1" ht="34.950000000000003" customHeight="1" thickTop="1" x14ac:dyDescent="0.25">
      <c r="A50" s="194"/>
      <c r="B50" s="81"/>
      <c r="C50" s="81"/>
      <c r="D50" s="81"/>
      <c r="E50" s="81"/>
      <c r="F50" s="81"/>
      <c r="G50" s="81"/>
      <c r="H50" s="81"/>
      <c r="I50" s="81"/>
      <c r="J50" s="255"/>
      <c r="K50" s="485"/>
      <c r="L50" s="486"/>
      <c r="M50" s="486"/>
      <c r="N50" s="486"/>
      <c r="O50" s="486"/>
      <c r="P50" s="486"/>
      <c r="Q50" s="486"/>
      <c r="R50" s="486"/>
      <c r="S50" s="486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240"/>
      <c r="AG50" s="240"/>
      <c r="AH50" s="240"/>
      <c r="AI50" s="240"/>
      <c r="AJ50" s="241"/>
      <c r="AK50" s="241"/>
      <c r="AL50" s="241"/>
      <c r="AM50" s="241"/>
      <c r="AN50" s="241"/>
      <c r="AO50" s="241"/>
      <c r="AP50" s="241"/>
      <c r="AQ50" s="241"/>
      <c r="AR50" s="241"/>
      <c r="AS50" s="241"/>
      <c r="AT50" s="241"/>
      <c r="AU50" s="241"/>
      <c r="AV50" s="241"/>
      <c r="AW50" s="241"/>
      <c r="AX50" s="241"/>
      <c r="AY50" s="241"/>
      <c r="AZ50" s="241"/>
      <c r="BA50" s="241"/>
      <c r="BB50" s="241"/>
      <c r="BC50" s="241"/>
      <c r="BD50" s="241"/>
      <c r="BE50" s="241"/>
      <c r="BF50" s="241"/>
      <c r="BG50" s="240"/>
      <c r="BH50" s="240"/>
      <c r="BI50" s="240"/>
      <c r="BJ50" s="240"/>
      <c r="BK50" s="189"/>
      <c r="BL50" s="231"/>
      <c r="BM50" s="231"/>
      <c r="BN50" s="242"/>
      <c r="BO50" s="297"/>
      <c r="BP50" s="243"/>
      <c r="BQ50" s="371"/>
      <c r="BR50" s="277"/>
      <c r="BS50" s="243"/>
      <c r="BT50" s="243"/>
      <c r="BU50" s="277"/>
      <c r="BV50" s="243"/>
      <c r="BW50" s="243"/>
      <c r="BX50" s="277"/>
      <c r="BY50" s="243"/>
      <c r="BZ50" s="243"/>
      <c r="CA50" s="299"/>
      <c r="CB50" s="189"/>
      <c r="CC50" s="243"/>
      <c r="CD50" s="299"/>
      <c r="CE50" s="189"/>
      <c r="CF50" s="243"/>
      <c r="CG50" s="299"/>
      <c r="CH50" s="189"/>
      <c r="CI50" s="189"/>
      <c r="CJ50" s="189"/>
      <c r="CK50" s="220"/>
    </row>
    <row r="51" spans="1:89" s="82" customFormat="1" ht="34.950000000000003" customHeight="1" x14ac:dyDescent="0.25">
      <c r="A51" s="194"/>
      <c r="B51" s="81"/>
      <c r="C51" s="81"/>
      <c r="D51" s="81"/>
      <c r="E51" s="81"/>
      <c r="F51" s="81"/>
      <c r="G51" s="81"/>
      <c r="H51" s="81"/>
      <c r="I51" s="81"/>
      <c r="J51" s="255"/>
      <c r="K51" s="238"/>
      <c r="L51" s="239"/>
      <c r="M51" s="239"/>
      <c r="N51" s="239"/>
      <c r="O51" s="239"/>
      <c r="P51" s="239"/>
      <c r="Q51" s="239"/>
      <c r="R51" s="239"/>
      <c r="S51" s="23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240"/>
      <c r="AG51" s="240"/>
      <c r="AH51" s="240"/>
      <c r="AI51" s="240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  <c r="AT51" s="241"/>
      <c r="AU51" s="241"/>
      <c r="AV51" s="241"/>
      <c r="AW51" s="241"/>
      <c r="AX51" s="241"/>
      <c r="AY51" s="241"/>
      <c r="AZ51" s="241"/>
      <c r="BA51" s="241"/>
      <c r="BB51" s="241"/>
      <c r="BC51" s="241"/>
      <c r="BD51" s="241"/>
      <c r="BE51" s="241"/>
      <c r="BF51" s="241"/>
      <c r="BG51" s="240"/>
      <c r="BH51" s="240"/>
      <c r="BI51" s="240"/>
      <c r="BJ51" s="240"/>
      <c r="BK51" s="189"/>
      <c r="BL51" s="231"/>
      <c r="BM51" s="231"/>
      <c r="BN51" s="304" t="str">
        <f>$K$45</f>
        <v>mm</v>
      </c>
      <c r="BO51" s="307"/>
      <c r="BP51" s="243"/>
      <c r="BQ51" s="304" t="str">
        <f>$K$31</f>
        <v>dd</v>
      </c>
      <c r="BR51" s="307"/>
      <c r="BS51" s="243"/>
      <c r="BT51" s="304" t="str">
        <f>$K$36</f>
        <v>gg</v>
      </c>
      <c r="BU51" s="307"/>
      <c r="BV51" s="268"/>
      <c r="BW51" s="304" t="str">
        <f>$K$34</f>
        <v>ff</v>
      </c>
      <c r="BX51" s="307"/>
      <c r="BY51" s="269"/>
      <c r="BZ51" s="381" t="str">
        <f>$K$45</f>
        <v>mm</v>
      </c>
      <c r="CA51" s="385"/>
      <c r="CB51" s="189"/>
      <c r="CC51" s="381" t="str">
        <f>$K$34</f>
        <v>ff</v>
      </c>
      <c r="CD51" s="385"/>
      <c r="CE51" s="189"/>
      <c r="CF51" s="381" t="str">
        <f>$K$34</f>
        <v>ff</v>
      </c>
      <c r="CG51" s="385"/>
      <c r="CH51" s="189"/>
      <c r="CI51" s="189"/>
      <c r="CJ51" s="189"/>
      <c r="CK51" s="220"/>
    </row>
    <row r="52" spans="1:89" s="82" customFormat="1" ht="34.950000000000003" customHeight="1" thickBot="1" x14ac:dyDescent="0.3">
      <c r="A52" s="194"/>
      <c r="B52" s="81"/>
      <c r="C52" s="81"/>
      <c r="D52" s="81"/>
      <c r="E52" s="81"/>
      <c r="F52" s="81"/>
      <c r="G52" s="81"/>
      <c r="H52" s="81"/>
      <c r="I52" s="81"/>
      <c r="J52" s="255"/>
      <c r="K52" s="238"/>
      <c r="L52" s="239"/>
      <c r="M52" s="239"/>
      <c r="N52" s="239"/>
      <c r="O52" s="239"/>
      <c r="P52" s="239"/>
      <c r="Q52" s="239"/>
      <c r="R52" s="239"/>
      <c r="S52" s="23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240"/>
      <c r="AG52" s="240"/>
      <c r="AH52" s="240"/>
      <c r="AI52" s="240"/>
      <c r="AJ52" s="241"/>
      <c r="AK52" s="241"/>
      <c r="AL52" s="241"/>
      <c r="AM52" s="241"/>
      <c r="AN52" s="241"/>
      <c r="AO52" s="241"/>
      <c r="AP52" s="241"/>
      <c r="AQ52" s="241"/>
      <c r="AR52" s="241"/>
      <c r="AS52" s="241"/>
      <c r="AT52" s="241"/>
      <c r="AU52" s="241"/>
      <c r="AV52" s="241"/>
      <c r="AW52" s="241"/>
      <c r="AX52" s="241"/>
      <c r="AY52" s="241"/>
      <c r="AZ52" s="241"/>
      <c r="BA52" s="241"/>
      <c r="BB52" s="241"/>
      <c r="BC52" s="241"/>
      <c r="BD52" s="241"/>
      <c r="BE52" s="241"/>
      <c r="BF52" s="241"/>
      <c r="BG52" s="240"/>
      <c r="BH52" s="240"/>
      <c r="BI52" s="240"/>
      <c r="BJ52" s="240"/>
      <c r="BK52" s="189"/>
      <c r="BL52" s="231"/>
      <c r="BM52" s="231"/>
      <c r="BN52" s="305" t="str">
        <f>$K$49</f>
        <v>pp</v>
      </c>
      <c r="BO52" s="308"/>
      <c r="BP52" s="243"/>
      <c r="BQ52" s="370" t="str">
        <f>$K$43</f>
        <v>ll</v>
      </c>
      <c r="BR52" s="308"/>
      <c r="BS52" s="227"/>
      <c r="BT52" s="305" t="str">
        <f>$K$42</f>
        <v>kk</v>
      </c>
      <c r="BU52" s="308"/>
      <c r="BV52" s="268"/>
      <c r="BW52" s="305" t="str">
        <f>$K$40</f>
        <v>jj</v>
      </c>
      <c r="BX52" s="308"/>
      <c r="BY52" s="269"/>
      <c r="BZ52" s="382" t="str">
        <f>$K$48</f>
        <v>oo</v>
      </c>
      <c r="CA52" s="386"/>
      <c r="CB52" s="189"/>
      <c r="CC52" s="382" t="str">
        <f>$K$48</f>
        <v>oo</v>
      </c>
      <c r="CD52" s="386"/>
      <c r="CE52" s="189"/>
      <c r="CF52" s="382" t="str">
        <f>$K$45</f>
        <v>mm</v>
      </c>
      <c r="CG52" s="386"/>
      <c r="CH52" s="189"/>
      <c r="CI52" s="189"/>
      <c r="CJ52" s="189"/>
      <c r="CK52" s="220"/>
    </row>
    <row r="53" spans="1:89" s="82" customFormat="1" ht="34.950000000000003" customHeight="1" x14ac:dyDescent="0.4">
      <c r="A53" s="194"/>
      <c r="B53" s="81"/>
      <c r="C53" s="81"/>
      <c r="D53" s="81"/>
      <c r="E53" s="81"/>
      <c r="F53" s="81"/>
      <c r="G53" s="81"/>
      <c r="H53" s="81"/>
      <c r="I53" s="81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189"/>
      <c r="X53" s="189"/>
      <c r="Y53" s="189"/>
      <c r="Z53" s="189"/>
      <c r="AA53" s="189"/>
      <c r="AB53" s="189"/>
      <c r="AC53" s="189"/>
      <c r="AD53" s="189"/>
      <c r="AE53" s="189"/>
      <c r="AF53" s="240"/>
      <c r="AG53" s="240"/>
      <c r="AH53" s="240"/>
      <c r="AI53" s="244"/>
      <c r="AJ53" s="244"/>
      <c r="AK53" s="244"/>
      <c r="AL53" s="244"/>
      <c r="AM53" s="244"/>
      <c r="AN53" s="244"/>
      <c r="AO53" s="496"/>
      <c r="AP53" s="497"/>
      <c r="AQ53" s="480"/>
      <c r="AR53" s="255"/>
      <c r="AS53" s="255"/>
      <c r="AT53" s="255"/>
      <c r="AU53" s="255"/>
      <c r="AV53" s="255"/>
      <c r="AW53" s="255"/>
      <c r="AX53" s="255"/>
      <c r="AY53" s="255"/>
      <c r="AZ53" s="255"/>
      <c r="BA53" s="255"/>
      <c r="BB53" s="255"/>
      <c r="BC53" s="255"/>
      <c r="BD53" s="244"/>
      <c r="BE53" s="244"/>
      <c r="BF53" s="244"/>
      <c r="BG53" s="240"/>
      <c r="BH53" s="240"/>
      <c r="BI53" s="240"/>
      <c r="BJ53" s="240"/>
      <c r="BK53" s="189"/>
      <c r="BL53" s="231"/>
      <c r="BM53" s="231"/>
      <c r="BN53" s="242"/>
      <c r="BO53" s="297"/>
      <c r="BP53" s="243"/>
      <c r="BQ53" s="243"/>
      <c r="BR53" s="277"/>
      <c r="BS53" s="372"/>
      <c r="BT53" s="243"/>
      <c r="BU53" s="277"/>
      <c r="BV53" s="243"/>
      <c r="BW53" s="243"/>
      <c r="BX53" s="277"/>
      <c r="BY53" s="243"/>
      <c r="BZ53" s="243"/>
      <c r="CA53" s="299"/>
      <c r="CB53" s="378"/>
      <c r="CC53" s="243"/>
      <c r="CD53" s="299"/>
      <c r="CE53" s="189"/>
      <c r="CF53" s="243"/>
      <c r="CG53" s="299"/>
      <c r="CH53" s="189"/>
      <c r="CI53" s="189"/>
      <c r="CJ53" s="189"/>
      <c r="CK53" s="220"/>
    </row>
    <row r="54" spans="1:89" s="82" customFormat="1" ht="34.950000000000003" customHeight="1" x14ac:dyDescent="0.4">
      <c r="A54" s="194"/>
      <c r="B54" s="81"/>
      <c r="C54" s="81"/>
      <c r="D54" s="81"/>
      <c r="E54" s="81"/>
      <c r="F54" s="81"/>
      <c r="G54" s="81"/>
      <c r="H54" s="81"/>
      <c r="I54" s="81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189"/>
      <c r="X54" s="189"/>
      <c r="Y54" s="189"/>
      <c r="Z54" s="189"/>
      <c r="AA54" s="189"/>
      <c r="AB54" s="189"/>
      <c r="AC54" s="189"/>
      <c r="AD54" s="189"/>
      <c r="AE54" s="189"/>
      <c r="AF54" s="240"/>
      <c r="AG54" s="240"/>
      <c r="AH54" s="240"/>
      <c r="AI54" s="244"/>
      <c r="AJ54" s="244"/>
      <c r="AK54" s="244"/>
      <c r="AL54" s="244"/>
      <c r="AM54" s="244"/>
      <c r="AN54" s="244"/>
      <c r="AO54" s="249"/>
      <c r="AP54" s="250"/>
      <c r="AQ54" s="241"/>
      <c r="AR54" s="255"/>
      <c r="AS54" s="255"/>
      <c r="AT54" s="255"/>
      <c r="AU54" s="255"/>
      <c r="AV54" s="255"/>
      <c r="AW54" s="255"/>
      <c r="AX54" s="255"/>
      <c r="AY54" s="255"/>
      <c r="AZ54" s="255"/>
      <c r="BA54" s="255"/>
      <c r="BB54" s="255"/>
      <c r="BC54" s="255"/>
      <c r="BD54" s="244"/>
      <c r="BE54" s="244"/>
      <c r="BF54" s="244"/>
      <c r="BG54" s="240"/>
      <c r="BH54" s="240"/>
      <c r="BI54" s="240"/>
      <c r="BJ54" s="240"/>
      <c r="BK54" s="189"/>
      <c r="BL54" s="231"/>
      <c r="BM54" s="231"/>
      <c r="BN54" s="304" t="str">
        <f>$K$46</f>
        <v>nn</v>
      </c>
      <c r="BO54" s="307"/>
      <c r="BP54" s="243"/>
      <c r="BQ54" s="304" t="str">
        <f>$K$33</f>
        <v>ee</v>
      </c>
      <c r="BR54" s="307"/>
      <c r="BS54" s="372"/>
      <c r="BT54" s="304" t="str">
        <f>$K$37</f>
        <v>hh</v>
      </c>
      <c r="BU54" s="307"/>
      <c r="BV54" s="268"/>
      <c r="BW54" s="304" t="str">
        <f>$K$39</f>
        <v>ii</v>
      </c>
      <c r="BX54" s="307"/>
      <c r="BY54" s="269"/>
      <c r="BZ54" s="381" t="str">
        <f>$K$42</f>
        <v>kk</v>
      </c>
      <c r="CA54" s="385"/>
      <c r="CB54" s="378"/>
      <c r="CC54" s="381" t="str">
        <f>$K$28</f>
        <v>bb</v>
      </c>
      <c r="CD54" s="385"/>
      <c r="CE54" s="189"/>
      <c r="CF54" s="381" t="str">
        <f>$K$36</f>
        <v>gg</v>
      </c>
      <c r="CG54" s="385"/>
      <c r="CH54" s="189"/>
      <c r="CI54" s="189"/>
      <c r="CJ54" s="189"/>
      <c r="CK54" s="220"/>
    </row>
    <row r="55" spans="1:89" s="82" customFormat="1" ht="34.950000000000003" customHeight="1" thickBot="1" x14ac:dyDescent="0.3">
      <c r="A55" s="194"/>
      <c r="B55" s="81"/>
      <c r="C55" s="81"/>
      <c r="D55" s="81"/>
      <c r="E55" s="81"/>
      <c r="F55" s="81"/>
      <c r="G55" s="81"/>
      <c r="H55" s="81"/>
      <c r="I55" s="81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189"/>
      <c r="X55" s="189"/>
      <c r="Y55" s="189"/>
      <c r="Z55" s="189"/>
      <c r="AA55" s="189"/>
      <c r="AB55" s="189"/>
      <c r="AC55" s="189"/>
      <c r="AD55" s="189"/>
      <c r="AE55" s="189"/>
      <c r="AF55" s="240"/>
      <c r="AG55" s="240"/>
      <c r="AH55" s="240"/>
      <c r="AI55" s="240"/>
      <c r="AJ55" s="241"/>
      <c r="AK55" s="241"/>
      <c r="AL55" s="241"/>
      <c r="AM55" s="241"/>
      <c r="AN55" s="241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  <c r="BA55" s="255"/>
      <c r="BB55" s="255"/>
      <c r="BC55" s="255"/>
      <c r="BD55" s="241"/>
      <c r="BE55" s="241"/>
      <c r="BF55" s="241"/>
      <c r="BG55" s="240"/>
      <c r="BH55" s="240"/>
      <c r="BI55" s="240"/>
      <c r="BJ55" s="240"/>
      <c r="BK55" s="189"/>
      <c r="BL55" s="231"/>
      <c r="BM55" s="231"/>
      <c r="BN55" s="305" t="str">
        <f>$K$48</f>
        <v>oo</v>
      </c>
      <c r="BO55" s="308"/>
      <c r="BP55" s="243"/>
      <c r="BQ55" s="370" t="str">
        <f>$K$42</f>
        <v>kk</v>
      </c>
      <c r="BR55" s="308"/>
      <c r="BS55" s="390"/>
      <c r="BT55" s="305" t="str">
        <f>$K$49</f>
        <v>pp</v>
      </c>
      <c r="BU55" s="308"/>
      <c r="BV55" s="268"/>
      <c r="BW55" s="305" t="str">
        <f>$K$46</f>
        <v>nn</v>
      </c>
      <c r="BX55" s="308"/>
      <c r="BY55" s="269"/>
      <c r="BZ55" s="382" t="str">
        <f>$K$46</f>
        <v>nn</v>
      </c>
      <c r="CA55" s="386"/>
      <c r="CB55" s="378"/>
      <c r="CC55" s="382" t="str">
        <f>$K$37</f>
        <v>hh</v>
      </c>
      <c r="CD55" s="386"/>
      <c r="CE55" s="189"/>
      <c r="CF55" s="382" t="str">
        <f>$K$43</f>
        <v>ll</v>
      </c>
      <c r="CG55" s="386"/>
      <c r="CH55" s="189"/>
      <c r="CI55" s="189"/>
      <c r="CJ55" s="189"/>
      <c r="CK55" s="220"/>
    </row>
    <row r="56" spans="1:89" ht="34.950000000000003" customHeight="1" thickBot="1" x14ac:dyDescent="0.35">
      <c r="A56" s="196"/>
      <c r="B56" s="146"/>
      <c r="C56" s="146"/>
      <c r="D56" s="146"/>
      <c r="E56" s="146"/>
      <c r="F56" s="146"/>
      <c r="G56" s="146"/>
      <c r="H56" s="146"/>
      <c r="I56" s="146"/>
      <c r="J56" s="463"/>
      <c r="K56" s="463"/>
      <c r="L56" s="463"/>
      <c r="M56" s="463"/>
      <c r="N56" s="463"/>
      <c r="O56" s="202"/>
      <c r="P56" s="202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3"/>
      <c r="AY56" s="203"/>
      <c r="AZ56" s="203"/>
      <c r="BA56" s="203"/>
      <c r="BB56" s="203"/>
      <c r="BC56" s="203"/>
      <c r="BD56" s="203"/>
      <c r="BE56" s="203"/>
      <c r="BF56" s="203"/>
      <c r="BG56" s="203"/>
      <c r="BH56" s="203"/>
      <c r="BI56" s="203"/>
      <c r="BJ56" s="204"/>
      <c r="BK56" s="205"/>
      <c r="BL56" s="205"/>
      <c r="BM56" s="201"/>
      <c r="BN56" s="214"/>
      <c r="BO56" s="214"/>
      <c r="BP56" s="214"/>
      <c r="BQ56" s="214"/>
      <c r="BR56" s="303"/>
      <c r="BS56" s="214"/>
      <c r="BT56" s="460"/>
      <c r="BU56" s="461"/>
      <c r="BV56" s="461"/>
      <c r="BW56" s="461"/>
      <c r="BX56" s="461"/>
      <c r="BY56" s="461"/>
      <c r="BZ56" s="461"/>
      <c r="CA56" s="461"/>
      <c r="CB56" s="245"/>
      <c r="CC56" s="245"/>
      <c r="CD56" s="245"/>
      <c r="CE56" s="245"/>
      <c r="CF56" s="245"/>
      <c r="CG56" s="245"/>
      <c r="CH56" s="245"/>
      <c r="CI56" s="245"/>
      <c r="CJ56" s="245"/>
      <c r="CK56" s="246"/>
    </row>
  </sheetData>
  <mergeCells count="86">
    <mergeCell ref="T6:V8"/>
    <mergeCell ref="AO28:AQ28"/>
    <mergeCell ref="BU6:BU7"/>
    <mergeCell ref="CG6:CG7"/>
    <mergeCell ref="AI6:AK8"/>
    <mergeCell ref="AL6:AN8"/>
    <mergeCell ref="AR26:BC26"/>
    <mergeCell ref="K26:V26"/>
    <mergeCell ref="CJ6:CJ7"/>
    <mergeCell ref="AR6:AT8"/>
    <mergeCell ref="BA6:BC8"/>
    <mergeCell ref="BR6:BR7"/>
    <mergeCell ref="CA6:CA7"/>
    <mergeCell ref="CD6:CD7"/>
    <mergeCell ref="BG8:BI8"/>
    <mergeCell ref="BO6:BO7"/>
    <mergeCell ref="BD6:BF8"/>
    <mergeCell ref="AO53:AQ53"/>
    <mergeCell ref="AO49:AQ49"/>
    <mergeCell ref="AO36:AQ36"/>
    <mergeCell ref="AO37:AQ37"/>
    <mergeCell ref="AO39:AQ39"/>
    <mergeCell ref="AO40:AQ40"/>
    <mergeCell ref="AO42:AQ42"/>
    <mergeCell ref="AO46:AQ46"/>
    <mergeCell ref="AO48:AQ48"/>
    <mergeCell ref="AR40:BC40"/>
    <mergeCell ref="AO33:AQ33"/>
    <mergeCell ref="AO30:AQ30"/>
    <mergeCell ref="AO31:AQ31"/>
    <mergeCell ref="AI32:BF32"/>
    <mergeCell ref="AO34:AQ34"/>
    <mergeCell ref="AR45:BC45"/>
    <mergeCell ref="AO43:AQ43"/>
    <mergeCell ref="AO45:AQ45"/>
    <mergeCell ref="AR43:BC43"/>
    <mergeCell ref="AR42:BC42"/>
    <mergeCell ref="AR33:BC33"/>
    <mergeCell ref="AR34:BC34"/>
    <mergeCell ref="AR36:BC36"/>
    <mergeCell ref="AR37:BC37"/>
    <mergeCell ref="AR39:BC39"/>
    <mergeCell ref="K45:V45"/>
    <mergeCell ref="K43:V43"/>
    <mergeCell ref="K39:V39"/>
    <mergeCell ref="K40:V40"/>
    <mergeCell ref="K41:S41"/>
    <mergeCell ref="AR49:BC49"/>
    <mergeCell ref="K46:V46"/>
    <mergeCell ref="AR48:BC48"/>
    <mergeCell ref="AI47:BF47"/>
    <mergeCell ref="AR46:BC46"/>
    <mergeCell ref="K2:BM2"/>
    <mergeCell ref="K6:M8"/>
    <mergeCell ref="N6:P8"/>
    <mergeCell ref="Q6:S8"/>
    <mergeCell ref="W6:Y8"/>
    <mergeCell ref="Z6:AB8"/>
    <mergeCell ref="AC6:AE8"/>
    <mergeCell ref="AF6:AH8"/>
    <mergeCell ref="AU6:AW8"/>
    <mergeCell ref="AX6:AZ8"/>
    <mergeCell ref="BT56:CA56"/>
    <mergeCell ref="BX6:BX7"/>
    <mergeCell ref="J56:N56"/>
    <mergeCell ref="K44:S44"/>
    <mergeCell ref="K42:V42"/>
    <mergeCell ref="AO6:AQ8"/>
    <mergeCell ref="K50:S50"/>
    <mergeCell ref="K48:V48"/>
    <mergeCell ref="K49:V49"/>
    <mergeCell ref="K28:V28"/>
    <mergeCell ref="K33:V33"/>
    <mergeCell ref="K34:V34"/>
    <mergeCell ref="K31:V31"/>
    <mergeCell ref="K38:S38"/>
    <mergeCell ref="K37:V37"/>
    <mergeCell ref="K32:S32"/>
    <mergeCell ref="K35:S35"/>
    <mergeCell ref="K36:V36"/>
    <mergeCell ref="K30:V30"/>
    <mergeCell ref="AR30:BC30"/>
    <mergeCell ref="AR31:BC31"/>
    <mergeCell ref="AR28:BC28"/>
    <mergeCell ref="K27:V27"/>
    <mergeCell ref="AR27:BC27"/>
  </mergeCells>
  <phoneticPr fontId="2" type="noConversion"/>
  <printOptions horizontalCentered="1" verticalCentered="1"/>
  <pageMargins left="0.78749999999999998" right="0.78749999999999998" top="0.98402777777777783" bottom="0.98402777777777783" header="0.51180555555555562" footer="0.51180555555555562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3er-Gr 1GwS 3P</vt:lpstr>
      <vt:lpstr>4er-Gr 1GwS 3P</vt:lpstr>
      <vt:lpstr>5er-Gr 1GwS 3P</vt:lpstr>
      <vt:lpstr>6er-Gr 1GwS 3P</vt:lpstr>
      <vt:lpstr>7er-Gr 1GwS 3P</vt:lpstr>
      <vt:lpstr>8er-Gr 1GwS 3P</vt:lpstr>
      <vt:lpstr>10er_Gr 1GwS 3P</vt:lpstr>
      <vt:lpstr>12er-Gr 1GwS 3P</vt:lpstr>
      <vt:lpstr>16er-Gr 1GwS 3P</vt:lpstr>
    </vt:vector>
  </TitlesOfParts>
  <Company>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Wortmann, Felix</cp:lastModifiedBy>
  <dcterms:created xsi:type="dcterms:W3CDTF">2005-02-11T08:26:51Z</dcterms:created>
  <dcterms:modified xsi:type="dcterms:W3CDTF">2022-09-09T09:49:01Z</dcterms:modified>
</cp:coreProperties>
</file>